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9720" windowHeight="7320" tabRatio="894" activeTab="0"/>
  </bookViews>
  <sheets>
    <sheet name="Критерии для урока" sheetId="1" r:id="rId1"/>
    <sheet name="Уровень ИКТ ОУ" sheetId="2" r:id="rId2"/>
  </sheets>
  <definedNames/>
  <calcPr fullCalcOnLoad="1"/>
</workbook>
</file>

<file path=xl/comments1.xml><?xml version="1.0" encoding="utf-8"?>
<comments xmlns="http://schemas.openxmlformats.org/spreadsheetml/2006/main">
  <authors>
    <author>Zen</author>
    <author>Zenina</author>
  </authors>
  <commentList>
    <comment ref="A27" authorId="0">
      <text>
        <r>
          <rPr>
            <b/>
            <sz val="8"/>
            <rFont val="Tahoma"/>
            <family val="0"/>
          </rPr>
          <t>При организации учебной деятельности с применением информационных технологий следует учитывать санитарные правила и нормы, которые регламентируют возможности применения компьютеров в учебном процессе с учетом возрастных особенностей учащихся.
Непрерывная длительность занятий непосредственно с компьютером не превышает: 
  - для учащихся 1 класса - 10 минут, 
  - для учащихся 2-5 классов - 15 минут, 
  - для учащихся 6-7 классов - 20 минут, 
  - для учащихся 8-9 классов - 25 минут, 
  - для учащихся 10-11 классов
            на первом часу учебных занятий - 30 минут,
            на втором - 20 минут.</t>
        </r>
      </text>
    </comment>
    <comment ref="A65" authorId="1">
      <text>
        <r>
          <rPr>
            <b/>
            <sz val="8"/>
            <rFont val="Tahoma"/>
            <family val="0"/>
          </rPr>
          <t>активное участие обучающихся в подготовке урока:
подготовка небольших презентаций, подбор Интернет-ресурсов и видео-, фото- материалов к уроку.</t>
        </r>
      </text>
    </comment>
    <comment ref="A82" authorId="0">
      <text>
        <r>
          <rPr>
            <b/>
            <sz val="8"/>
            <rFont val="Tahoma"/>
            <family val="0"/>
          </rPr>
          <t>на которых кроме выполнения заданий, имеется план урока и шкала эффективности с точки зрения обучающегося, в которую он заносит свою собственную оценку (по заданной шкале) каждого рабочего момента урока.</t>
        </r>
      </text>
    </comment>
    <comment ref="A86" authorId="1">
      <text>
        <r>
          <rPr>
            <b/>
            <sz val="8"/>
            <rFont val="Tahoma"/>
            <family val="0"/>
          </rPr>
          <t>не менее 8-10 слайдов;  не более 20 слайдов
Для учащихся:
- старших классов        12-15
- начальных классов     7-8
Из расчета:
-  1 мин. урока на один слайд,
-   по 2 мин. на слайды, содержащие ключевые моменты
     и основополагающие понятия.</t>
        </r>
      </text>
    </comment>
    <comment ref="A87" authorId="1">
      <text>
        <r>
          <rPr>
            <b/>
            <sz val="8"/>
            <rFont val="Tahoma"/>
            <family val="0"/>
          </rPr>
          <t xml:space="preserve">- учет возрастных особенностей и уровня подготовки учащихся;
- значение всех новых терминов должно быть разъяснено;
- обеспечить понимание смысла каждого слова, определения;
- использовать образные сравнения. </t>
        </r>
      </text>
    </comment>
    <comment ref="A88" authorId="1">
      <text>
        <r>
          <rPr>
            <b/>
            <sz val="8"/>
            <rFont val="Tahoma"/>
            <family val="0"/>
          </rPr>
          <t>Построение всех положений, определений и выводов
на строго научной основе.</t>
        </r>
      </text>
    </comment>
    <comment ref="A89" authorId="1">
      <text>
        <r>
          <rPr>
            <b/>
            <sz val="8"/>
            <rFont val="Tahoma"/>
            <family val="0"/>
          </rPr>
          <t>Учет индивидуальных возможностей восприятия предложенного учебного материала:
использовать различные средства наглядности (фото, схемы, таблицы и т.д.);
при предъявлении учебного материала использовать несколько уровней по сложности, объему, содержанию.</t>
        </r>
      </text>
    </comment>
    <comment ref="A90" authorId="1">
      <text>
        <r>
          <rPr>
            <b/>
            <sz val="8"/>
            <rFont val="Tahoma"/>
            <family val="0"/>
          </rPr>
          <t>Сведение текстовой информации к минимуму (краткие тезисы, определения, пояснения),
замена ее схемами, диаграммами, рисунками, фото, анимациями, видео.
чередование статичных изображений, анимации и видеофрагментов.</t>
        </r>
      </text>
    </comment>
    <comment ref="A92" authorId="1">
      <text>
        <r>
          <rPr>
            <b/>
            <sz val="8"/>
            <rFont val="Tahoma"/>
            <family val="0"/>
          </rPr>
          <t xml:space="preserve">Оформление презентации должно отвечать требованиям:
                       эстетики, эргономики, дизайна.
Гармоничные цветовые сочетания,
выдержанность стиля,
эстетичность в оформлении слайдов,
музыкальное сопровождение.
</t>
        </r>
      </text>
    </comment>
    <comment ref="A93" authorId="1">
      <text>
        <r>
          <rPr>
            <b/>
            <sz val="8"/>
            <rFont val="Tahoma"/>
            <family val="0"/>
          </rPr>
          <t>- Оптимальный для восприятия темп смены слайдов,
   анимационных эффектов.
- Оптимальное время, необходимое для восприятия
   образной, звуковой, вербальной информации.
- Оптимальное время, необходимое на усвоение
   ключевых понятий урока.</t>
        </r>
      </text>
    </comment>
    <comment ref="A102" authorId="1">
      <text>
        <r>
          <rPr>
            <b/>
            <sz val="8"/>
            <rFont val="Tahoma"/>
            <family val="0"/>
          </rPr>
          <t>Наличие в ЦОР/ЭОР:
- игровых форм учебной деятельности,
- элементов спонтанности,
- спорности (развитие критического мышления),
- затрагивание "зоны ближайшего развития"</t>
        </r>
      </text>
    </comment>
    <comment ref="A103" authorId="1">
      <text>
        <r>
          <rPr>
            <b/>
            <sz val="8"/>
            <rFont val="Tahoma"/>
            <family val="0"/>
          </rPr>
          <t xml:space="preserve">Обеспечение </t>
        </r>
        <r>
          <rPr>
            <b/>
            <u val="single"/>
            <sz val="8"/>
            <rFont val="Tahoma"/>
            <family val="2"/>
          </rPr>
          <t>обратной связи</t>
        </r>
        <r>
          <rPr>
            <b/>
            <sz val="8"/>
            <rFont val="Tahoma"/>
            <family val="0"/>
          </rPr>
          <t>, предполагающей оценку интеллектуальной деятельности обучающихся электронным изданием.</t>
        </r>
      </text>
    </comment>
    <comment ref="A104" authorId="0">
      <text>
        <r>
          <rPr>
            <b/>
            <sz val="8"/>
            <rFont val="Tahoma"/>
            <family val="0"/>
          </rPr>
          <t>Возможность выбора учителем и/или обучающимися (в самостоятельной работе):
объёма информации, уровня и темпа овладения понятиями и способами действия</t>
        </r>
      </text>
    </comment>
    <comment ref="A105" authorId="1">
      <text>
        <r>
          <rPr>
            <b/>
            <sz val="8"/>
            <rFont val="Tahoma"/>
            <family val="0"/>
          </rPr>
          <t>Возможность использования без сложностей для освоения и применения на уроке</t>
        </r>
      </text>
    </comment>
    <comment ref="A126" authorId="1">
      <text>
        <r>
          <rPr>
            <b/>
            <sz val="8"/>
            <rFont val="Tahoma"/>
            <family val="0"/>
          </rPr>
          <t xml:space="preserve">-  структура слайда одинакова на всей презентации;
-  логика предъявления информации соответствует логике
    ее изложения;
-  информационно связанные элементы объединены
   в целостно воспринимающиеся группы;
-  минимум текстовой информации;
-  не более трех фактов, выводов, определений на одном слайде;
-  ключевые пункты - по одному на каждом отдельном слайде.
</t>
        </r>
      </text>
    </comment>
    <comment ref="A127" authorId="1">
      <text>
        <r>
          <rPr>
            <b/>
            <sz val="8"/>
            <rFont val="Tahoma"/>
            <family val="0"/>
          </rPr>
          <t xml:space="preserve">-  сжатый, информационный способ изложения материала;
-  текст содержит только ключевые данные,
    которые раскрываются учителем;
-  в текстовых блоках используются короткие слова и предложения;
-  в таблицах используется минимум строк и столбцов;
-  длительность ЦОР на уроке не более 20 минут.
</t>
        </r>
      </text>
    </comment>
    <comment ref="A128" authorId="1">
      <text>
        <r>
          <rPr>
            <b/>
            <sz val="8"/>
            <rFont val="Tahoma"/>
            <family val="0"/>
          </rPr>
          <t xml:space="preserve">1) Информационное обеспечение в виде
     </t>
        </r>
        <r>
          <rPr>
            <b/>
            <u val="single"/>
            <sz val="8"/>
            <rFont val="Tahoma"/>
            <family val="2"/>
          </rPr>
          <t>гипертекстовой системы</t>
        </r>
        <r>
          <rPr>
            <b/>
            <sz val="8"/>
            <rFont val="Tahoma"/>
            <family val="0"/>
          </rPr>
          <t>, выполняющей функции
     базового конспекта, проводящая обучающегося
     по заранее определенному маршруту усвоения знаний.
2) Наличие оглавления с гиперссылками на каждую
     структурную единицу.
3) Наличие минимально необходимого количества
     элементов управления на каждой странице.</t>
        </r>
      </text>
    </comment>
    <comment ref="A129" authorId="1">
      <text>
        <r>
          <rPr>
            <b/>
            <sz val="8"/>
            <rFont val="Tahoma"/>
            <family val="0"/>
          </rPr>
          <t>Сочетание на слайде информации различных типов:
текста, графики, диаграмм, таблиц, рисунков, фото, видео, музыкальных, звуковых, анимационных эффектов, дополняющих друг друга.</t>
        </r>
      </text>
    </comment>
    <comment ref="A132" authorId="1">
      <text>
        <r>
          <rPr>
            <b/>
            <sz val="8"/>
            <rFont val="Tahoma"/>
            <family val="0"/>
          </rPr>
          <t>Используется единое оформление всей презентации:
 - способ размещения информационных блоков;
 - общая цветовая схема;
 - единый цвет фона или фоновый рисунок; 
 - единые параметры шрифтов (гарнитура, цвет, размер, эффекты) для различных типов текстовой информации (заголовки, основной текст, выделенный текст, гиперссылки, списки, подписи);
 - унификация структуры и формы представления учебного материала.</t>
        </r>
      </text>
    </comment>
    <comment ref="A133" authorId="1">
      <text>
        <r>
          <rPr>
            <b/>
            <sz val="8"/>
            <rFont val="Tahoma"/>
            <family val="0"/>
          </rPr>
          <t xml:space="preserve"> Рекомендуется:
 - использовать не более трех базовых цветов на слайде:
   фон, заголовок, текст;
 - использовать изображения только хорошего качества
    (резкость, контрастность, цветопередача);
 - учитывать правила эстетики и дизайна.</t>
        </r>
      </text>
    </comment>
    <comment ref="A134" authorId="1">
      <text>
        <r>
          <rPr>
            <b/>
            <sz val="8"/>
            <rFont val="Tahoma"/>
            <family val="0"/>
          </rPr>
          <t>Рекомендуется:
 - видовой ряд с минимальной текстовой информацией;
 - не перегружать слайд информацией (норма не более 20-30 слов);
 - избегать расположения текста на изображении;
 - использовать плакатные шрифты;
 - шрифт для заголовка не менее 24 пт,
   для основного текста - не менее 20 пт;
 - для фона и текста использовать контрастные,
   но гармонирующие цвета;
 - цвет гиперссылок должен заметно отличаться от цвета текста,
   но не контрастировать с ним.
Согласно нормативам [1] в учебных презентациях для детей и подростков:
      - не допускается применять: более 4 цветов различных длин волн
         на одной электронной странице;     красный фон;
        движущиеся строки по горизонтали и вертикали;
      - соотношение яркостей знаков и фона:
         не менее 1:3 (позитив); -3:1 (негатив).</t>
        </r>
      </text>
    </comment>
    <comment ref="A135" authorId="1">
      <text>
        <r>
          <rPr>
            <b/>
            <sz val="8"/>
            <rFont val="Tahoma"/>
            <family val="0"/>
          </rPr>
          <t>Не рекомендуется использовать:         
 - излишне пёстрые стили;
 - более 3 основных цветов и более 3 типов шрифта;
 - активный фоновый рисунок;
 - перегружать ЦОР анимационными и звуковыми эффектами;
Анимация текста должна быть удобной для восприятия:
темп должен соответствовать технике чтения обучающихся.</t>
        </r>
      </text>
    </comment>
  </commentList>
</comments>
</file>

<file path=xl/sharedStrings.xml><?xml version="1.0" encoding="utf-8"?>
<sst xmlns="http://schemas.openxmlformats.org/spreadsheetml/2006/main" count="399" uniqueCount="235">
  <si>
    <t xml:space="preserve">  - уровень оценки учащимися степени эффективности усвоения учебного материала урока.</t>
  </si>
  <si>
    <t xml:space="preserve">  - правильность организации ИКТ-рабочих мест учащихся;</t>
  </si>
  <si>
    <t xml:space="preserve">  - Перераспределение времени на уроке с использованием ИКТ</t>
  </si>
  <si>
    <t xml:space="preserve">  - Соответствие использования методов ИКТ возрастным особенностям обучающихся </t>
  </si>
  <si>
    <t>Соблюдение санитарно-гигиенических норм при использовании ИКТ на уроке:</t>
  </si>
  <si>
    <r>
      <t xml:space="preserve">3.  Результативность использования ИКТ на уроке
</t>
    </r>
    <r>
      <rPr>
        <sz val="10"/>
        <rFont val="Arial"/>
        <family val="2"/>
      </rPr>
      <t>(по результатам контрольного тестирования и саморефлексии учащихся)</t>
    </r>
  </si>
  <si>
    <t xml:space="preserve">  - уровень усвоения изученного на уроке материала (на основе контрольного тестирования);</t>
  </si>
  <si>
    <r>
      <t>Оценка уровня ИКТ-компетентности учащихся</t>
    </r>
    <r>
      <rPr>
        <sz val="10"/>
        <rFont val="Arial"/>
        <family val="2"/>
      </rPr>
      <t xml:space="preserve"> (на основании регулярного мониторинга)</t>
    </r>
    <r>
      <rPr>
        <b/>
        <sz val="10"/>
        <rFont val="Arial"/>
        <family val="2"/>
      </rPr>
      <t>:</t>
    </r>
  </si>
  <si>
    <t xml:space="preserve">          - Вопросы и задания для самопроверки, мини-тест</t>
  </si>
  <si>
    <t xml:space="preserve">          - Дополнительный материал по теме</t>
  </si>
  <si>
    <t xml:space="preserve">          - инструкция по применению, позволяющая ученику самостоятельно поработать после урока;</t>
  </si>
  <si>
    <t>Методическая обоснованность и целесообразность использования в процессе урока средств ИКТ:</t>
  </si>
  <si>
    <t>Тип методики использования ИКТ на этапах урока :</t>
  </si>
  <si>
    <t>Методическая оценка целесообразности применения ИКТ на уроке:</t>
  </si>
  <si>
    <t>Разнообразие видов электронных разработок, применяемых в процессе урока:</t>
  </si>
  <si>
    <t xml:space="preserve">  - оптимальное сочетание индивидуальной и групповой работы; </t>
  </si>
  <si>
    <t xml:space="preserve">  - Целесообразность применения ИКТ в соответствии с целями и задачами урока</t>
  </si>
  <si>
    <t xml:space="preserve">  - Органичность включения ИКТ на уроке</t>
  </si>
  <si>
    <t>Применение средств ИКТ к основным компонентам образовательного процесса:</t>
  </si>
  <si>
    <t xml:space="preserve">  - получение информации, новых знаний;</t>
  </si>
  <si>
    <t xml:space="preserve">  - практические занятия;</t>
  </si>
  <si>
    <t xml:space="preserve">  - аттестация, контроль учебных достижений.</t>
  </si>
  <si>
    <t xml:space="preserve">  - разнообразие форм и методов организации учебного процесса;</t>
  </si>
  <si>
    <t xml:space="preserve">  - владение ИКТ средствами;</t>
  </si>
  <si>
    <t xml:space="preserve">  - способность найти информацию в едином информационном пространстве;</t>
  </si>
  <si>
    <t xml:space="preserve">  - умение обучающихся самостоятельно ориентироваться в материале;</t>
  </si>
  <si>
    <t xml:space="preserve">  - умение правильно выбирать соответствующие средства ИКТ для выполнения заданий по различным предметам.</t>
  </si>
  <si>
    <t>Критерии положительного эффекта от использования ИКТ, повышения качества учебного процесса</t>
  </si>
  <si>
    <t xml:space="preserve">  - успешность усвоения материала по предмету;</t>
  </si>
  <si>
    <t>Выполнение условий эффективного обучения на уроке с применением средств ИКТ:</t>
  </si>
  <si>
    <t xml:space="preserve">  - управляемость учебного процесса;</t>
  </si>
  <si>
    <t xml:space="preserve">  - выбор наиболее рациональных методов, приемов и средств обучения;</t>
  </si>
  <si>
    <t xml:space="preserve">  - систематизация и интеграция знаний;</t>
  </si>
  <si>
    <t xml:space="preserve">  - формулирование системы понятий по теме урока;</t>
  </si>
  <si>
    <t xml:space="preserve">  - повышение привлекательности рассматриваемого материала;</t>
  </si>
  <si>
    <t xml:space="preserve">  - степень интереса учащихся к изучаемому материалу, положительное эмоциональное воздействие;</t>
  </si>
  <si>
    <t xml:space="preserve">  - уровень познавательной активности учащихся на уроке;</t>
  </si>
  <si>
    <t xml:space="preserve">  - практическое применение полученных знаний в различных учебных ситуациях;</t>
  </si>
  <si>
    <t xml:space="preserve">  - формирование положительной мотивации к продолжению освоения новых тем;</t>
  </si>
  <si>
    <t xml:space="preserve">  - уровень формирования информационной культуры учащихся.</t>
  </si>
  <si>
    <t xml:space="preserve">  - повышении плотности урока;</t>
  </si>
  <si>
    <t xml:space="preserve">  - стимулирование самостоятельной работы обучающихся с учебниками, электронными справочниками;</t>
  </si>
  <si>
    <t xml:space="preserve">  - активная позиция обучающегося в учебном процессе;</t>
  </si>
  <si>
    <t xml:space="preserve">  - формирование мотивации и развитие способности ученика к самообразованию;</t>
  </si>
  <si>
    <t xml:space="preserve">  - уровень коммуникации учитель - ученик в процессе урока;</t>
  </si>
  <si>
    <t xml:space="preserve">  - уровень коммуникации учеников между собой в процессе урока;</t>
  </si>
  <si>
    <t>Принцип информационного взаимодействия, диалоговый характер обучения:</t>
  </si>
  <si>
    <t xml:space="preserve">  - сотрудничество между учеником и учителем</t>
  </si>
  <si>
    <t xml:space="preserve">          - Учебный материал (текст, схемы, таблицы, иллюстрации, графики)</t>
  </si>
  <si>
    <t xml:space="preserve">          - Заключение: выводы, обобщения, ключевые положения</t>
  </si>
  <si>
    <t xml:space="preserve">          - Глоссарий терминов</t>
  </si>
  <si>
    <t xml:space="preserve">          - Справочная система по работе с управляющими элементами (доступная с любого слайда)</t>
  </si>
  <si>
    <t xml:space="preserve">          - Домашнее задание</t>
  </si>
  <si>
    <t xml:space="preserve">          - Информационные ресурсы по теме</t>
  </si>
  <si>
    <t xml:space="preserve">                                           Наличие дополнительных материалов к ЦОР/ЭОР:</t>
  </si>
  <si>
    <t xml:space="preserve">          - рекомендации по техническому сопровождению </t>
  </si>
  <si>
    <t xml:space="preserve">          - послайдовое описание презентации, в обязательным разграничением информации слайда и дополнительной</t>
  </si>
  <si>
    <t xml:space="preserve">          - рефлексирующие вопросы к слушателям </t>
  </si>
  <si>
    <t xml:space="preserve">          - список рекомендуемой литературы </t>
  </si>
  <si>
    <r>
      <t xml:space="preserve">  - Полнота структуры.  </t>
    </r>
    <r>
      <rPr>
        <b/>
        <sz val="8"/>
        <rFont val="Arial"/>
        <family val="2"/>
      </rPr>
      <t>Наличие в структуре ЦОР/ЭОР:</t>
    </r>
  </si>
  <si>
    <t xml:space="preserve">  - соблюдение временного регламента использования средств ИКТ на уроке;</t>
  </si>
  <si>
    <t>4.  Оценка качества и эффективности ЦОР/ЭОР, используемых в процессе урока</t>
  </si>
  <si>
    <t xml:space="preserve">  - Разнообразие форм представления информации</t>
  </si>
  <si>
    <t xml:space="preserve">  - Единство и выдержанность стиля</t>
  </si>
  <si>
    <t xml:space="preserve">  - Гармоничность и эстетичность дизайна</t>
  </si>
  <si>
    <t xml:space="preserve">  - Эргономичность и учет законов восприятия</t>
  </si>
  <si>
    <t xml:space="preserve">  - Соблюдение принципа разумной достаточности</t>
  </si>
  <si>
    <t xml:space="preserve">  - соответствие оформления электронных разработок гигиеническим нормам;</t>
  </si>
  <si>
    <t xml:space="preserve">  - соответствие требованиям характеристик интерактивного комплекса и правильность его размещения в классе;</t>
  </si>
  <si>
    <t xml:space="preserve">  - соответствие возрастным и психологическим особенностям обучающихся</t>
  </si>
  <si>
    <t xml:space="preserve">  - валидность и надёжность</t>
  </si>
  <si>
    <t>Критерии оценки</t>
  </si>
  <si>
    <t>Наличие электронного варианта школьной газеты.</t>
  </si>
  <si>
    <t>Наличие системы мониторинга ИКТ- компетентности учителей  школы.</t>
  </si>
  <si>
    <t>Наличие единой информационно-образовательной среды школы с включением всех её служб.</t>
  </si>
  <si>
    <t>Наличие элементов перехода на безбумажную технологию делопроизводства и ведения учебно-методической деятельности:</t>
  </si>
  <si>
    <t>Наличие системы мер по стимулированию участников образовательного процесса, использующих ИКТ технологии.</t>
  </si>
  <si>
    <t>Баллы</t>
  </si>
  <si>
    <t xml:space="preserve">  - количество компьютерных классов с локальной сетью</t>
  </si>
  <si>
    <t xml:space="preserve">  - количество компьютерных классов с локальной сетью и выходом в Интернет</t>
  </si>
  <si>
    <t xml:space="preserve">  - количество учебных кабинетов, оснащенных интерактивным комплексом
     (интерактивная доска+проектор+компьютер)</t>
  </si>
  <si>
    <t xml:space="preserve">  - количество учебных кабинетов, оснащенных комплексом (компьютер+проектор+экран)</t>
  </si>
  <si>
    <t xml:space="preserve">  - количество учебных кабинетов, оснащенных современным электронным лабораторным оборудованием</t>
  </si>
  <si>
    <t>Доля уроков, проведение которых предусматривает использование ИКТ-средств, ЦОР в соответствии с рабочими программами (%).</t>
  </si>
  <si>
    <t xml:space="preserve">Количество проведенных внеурочных мероприятий за ________учебный год в ОУ, проведение которых обязательно предусматривает применение ИКТ (конкурсы презентаций, вебинары, Интернет-встречи и т.д.) </t>
  </si>
  <si>
    <t>Доля учителей ОУ,  активно использующих ИКТ во внеурочной деятельности: (дистанционное обучение, дистанционные и заочные конкурсы и олимпиады, подготовка ЦОР, интерактивного дидактического материала, публикация опыта на страницах образовательных Интертнет-ресурсов и др.).</t>
  </si>
  <si>
    <t>Доля обучающихся ОУ, активно использующих ИКТ во внеурочной деятельности (участие в дистанционных и заочных конкурсах и олимпиадах, дистанционное обучение, подготовка ЦОР и др.).</t>
  </si>
  <si>
    <t>Доля обучающихся и их родителей, активно использующих домашние компьютеры как средство взаимодействия с образовательным пространством школы.</t>
  </si>
  <si>
    <t>Доля обращений родителей по электронной почте, на форумах сайта от общего количество обращений.</t>
  </si>
  <si>
    <t>Наличие внутришкольной системы подготовки и повышения квалификации учителей  по эффективному использованию средств ИКТ</t>
  </si>
  <si>
    <t>Доля учителей ОУ, принимающих участие в конкурсах, конференциях по тематике применения ИКТ-технологий в обучении. (%)</t>
  </si>
  <si>
    <t>Доля учителей – участников сетевых педагогических сообществ. (%)</t>
  </si>
  <si>
    <t>Доля учителей, использующих ИКТ-средства в целях демонстрации и иллюстрации.</t>
  </si>
  <si>
    <t>Доля учителей, использующих ИКТ-средства в целях индивидуализации, дифференциации обучения.</t>
  </si>
  <si>
    <t>есть/нет</t>
  </si>
  <si>
    <t>Уровень оснащённости ОУ информационно-компьютерной техникой</t>
  </si>
  <si>
    <t xml:space="preserve">  - общее количество рабочих мест учителя с выходом в Интернет</t>
  </si>
  <si>
    <t xml:space="preserve">  - количество рабочих мест, оборудованных  автоматизированными средствами управления ОУ</t>
  </si>
  <si>
    <t xml:space="preserve">  - наличие электронного каталога;</t>
  </si>
  <si>
    <r>
      <t xml:space="preserve">Информатизация школьной библиотеки </t>
    </r>
    <r>
      <rPr>
        <sz val="10"/>
        <rFont val="Arial"/>
        <family val="2"/>
      </rPr>
      <t>(автоматизация библиотечных процессов)</t>
    </r>
    <r>
      <rPr>
        <b/>
        <sz val="10"/>
        <rFont val="Arial"/>
        <family val="2"/>
      </rPr>
      <t>:</t>
    </r>
  </si>
  <si>
    <t>Систематизация и аннотация  имеющихся в школьной медиатеке медиаресурсов по предметным областям.
Наличие аннотированного каталога имеющихся аудио, видео, СD, DVD ресурсов ОУ и разработок учителей.</t>
  </si>
  <si>
    <t>кол-во</t>
  </si>
  <si>
    <t>%</t>
  </si>
  <si>
    <t>Информационное пространство ОУ и уровень развития коммуникационных технологий:</t>
  </si>
  <si>
    <t>Наличие и уровень развитие сайта ОУ.   Наличие на школьном сайте элементов:</t>
  </si>
  <si>
    <t xml:space="preserve">  - горячей линии (по вопросам родителей к администрации, классному руководителю, учителю).</t>
  </si>
  <si>
    <t xml:space="preserve">  - форума (организация общения, обратной связи);</t>
  </si>
  <si>
    <t xml:space="preserve">  - интерактивности (система регистрации, опрос и т.д.);</t>
  </si>
  <si>
    <t>Наличие в ОУ системы доступа учащихся к сети Интернет во внеурочное время</t>
  </si>
  <si>
    <t xml:space="preserve">  - разработанных учителями ЦОР (%).</t>
  </si>
  <si>
    <t xml:space="preserve">  - готовых ЦОР (%);</t>
  </si>
  <si>
    <t xml:space="preserve">  - электронных приложений к учебникам из ФПУЛ (%);</t>
  </si>
  <si>
    <t xml:space="preserve">  - электронных вариантов учебников из ФПУЛ (Федеральный перечень учебной литературы) (%);</t>
  </si>
  <si>
    <r>
      <t xml:space="preserve">Уровень использования ИКТ на уроках во всех предметных областях школьного курса
</t>
    </r>
    <r>
      <rPr>
        <sz val="10"/>
        <rFont val="Arial"/>
        <family val="2"/>
      </rPr>
      <t>(доля  рабочих программ, предусматривающих систематическое использование):</t>
    </r>
  </si>
  <si>
    <t>Организация медиаресурсов ОУ:</t>
  </si>
  <si>
    <t>Периодичность пополнения медиатеки новыми информационными образовательными ресурсами.</t>
  </si>
  <si>
    <t>Объём пополнения медиатеки новыми информационными образовательными ресурсами за _____ учебный год.</t>
  </si>
  <si>
    <t>Наличие актуального (ежегодно обновляемого) банка данных рекомендованных ЭОР/ЦОР и источников в системе Интернет.</t>
  </si>
  <si>
    <t>Мониторинг ИКТ- компетентности учащихся ОУ:</t>
  </si>
  <si>
    <t>Наличие в ОУ системы мониторинга ИКТ- компетентности учащихся.</t>
  </si>
  <si>
    <t>Наличие в ОУ системы ведения электронных портфолио достижений учащихся.</t>
  </si>
  <si>
    <t>Наличие в ОУ системы ведения электронного портфолио учителя, как накопленного материала к аттестации, обобщения опыта работы и обмена достижениями.</t>
  </si>
  <si>
    <t>Регулярность проведения семинаров, конференций, курсов по повышению ИКТ- компетентности учителей в области применения Интернет-технологий при обучении:</t>
  </si>
  <si>
    <t xml:space="preserve">  - число проведенных мероприятий за _________ учебный год</t>
  </si>
  <si>
    <t xml:space="preserve">  - периодичность проведения</t>
  </si>
  <si>
    <t>Наличие созданного в ОУ сетевого педагогического сообщества (ссылка)</t>
  </si>
  <si>
    <t>ссылка</t>
  </si>
  <si>
    <t>Примечание</t>
  </si>
  <si>
    <t xml:space="preserve">  - Автоматизация документооборота, ведение отчётности в электронном виде.</t>
  </si>
  <si>
    <t xml:space="preserve">  - Планирование учебного процесса с применением средств ИКТ.</t>
  </si>
  <si>
    <t xml:space="preserve">  - Использование электронных журналов.</t>
  </si>
  <si>
    <t>  - Использование электронных дневников учащихся.</t>
  </si>
  <si>
    <t>  - Использование электронного "портфеля отчетности" учителя-предметника.</t>
  </si>
  <si>
    <t>  - Использование электронного "портфеля отчетности" классного руководителя.</t>
  </si>
  <si>
    <t xml:space="preserve">  - наличие баз данных библиотечных ресурсов.</t>
  </si>
  <si>
    <t>Наличие положительной динамики показателей мониторинга ИКТ- компетентности учащихся (повышение мотивации обучения, развитие интереса к предмету, повышение качества обучения).</t>
  </si>
  <si>
    <t>ВСЕГО БАЛЛОВ</t>
  </si>
  <si>
    <t>в % от 100 баллов</t>
  </si>
  <si>
    <t>Общие показатели результативности применения средств ИКТ</t>
  </si>
  <si>
    <t xml:space="preserve">  - интерактивной доски</t>
  </si>
  <si>
    <t xml:space="preserve">  - интерактивной презентации</t>
  </si>
  <si>
    <t xml:space="preserve">  - видеоматериалов</t>
  </si>
  <si>
    <t xml:space="preserve">  - электронного тестирования</t>
  </si>
  <si>
    <t xml:space="preserve">  - дифференцированность подхода;</t>
  </si>
  <si>
    <t xml:space="preserve">  - научность;</t>
  </si>
  <si>
    <t xml:space="preserve">  - Визуализация и эстетика учебного материала</t>
  </si>
  <si>
    <t xml:space="preserve">  - интерактивность (использование активно-деятельностных форм обучения);</t>
  </si>
  <si>
    <t xml:space="preserve">  - мультимедиа (комплексное аудиовизуальное преставление информации);</t>
  </si>
  <si>
    <t xml:space="preserve">  - коммуникативность (обеспечивается телекоммуникациями);</t>
  </si>
  <si>
    <t>Уровень и эффективность использования новых(специфических) педагогических инструментов ИКТ:</t>
  </si>
  <si>
    <t>Соблюдение основных дидактических принципов обучения при применении средств ИКТ на уроке:</t>
  </si>
  <si>
    <t xml:space="preserve">  - поддержание у ученика состояния психологического комфорта при общении с компьютером.</t>
  </si>
  <si>
    <t>Формы взаимодействия пользователя с ЦОР/ЭОР, применяемых в процессе урока:</t>
  </si>
  <si>
    <t xml:space="preserve">  - условно-пассивные,</t>
  </si>
  <si>
    <t xml:space="preserve">  - активные,</t>
  </si>
  <si>
    <t xml:space="preserve">  - деятельностные,</t>
  </si>
  <si>
    <t xml:space="preserve">  - исследовательские</t>
  </si>
  <si>
    <t xml:space="preserve">  - системность и последовательность;</t>
  </si>
  <si>
    <t xml:space="preserve">  - производительность (повышение производительности учебного труда).</t>
  </si>
  <si>
    <t>Выполнение основных дидактических принципов в ЦОР/ЭОР, применяемых в на уроке:</t>
  </si>
  <si>
    <t xml:space="preserve">  - Оптимальный объем</t>
  </si>
  <si>
    <t xml:space="preserve">  - Доступность</t>
  </si>
  <si>
    <t xml:space="preserve">  - Научность</t>
  </si>
  <si>
    <t xml:space="preserve">  - Разнообразие форм</t>
  </si>
  <si>
    <t xml:space="preserve">  - Учет особенности восприятия информации с экрана</t>
  </si>
  <si>
    <t xml:space="preserve">  - Занимательность</t>
  </si>
  <si>
    <t xml:space="preserve">  - Эстетичность</t>
  </si>
  <si>
    <t xml:space="preserve">  - Динамичность</t>
  </si>
  <si>
    <t xml:space="preserve">  - используются электронные образовательные ресурсы как источник дополнительной информации по предмету;</t>
  </si>
  <si>
    <t xml:space="preserve">  - применяется адаптированная методика использования средств ИКТ;</t>
  </si>
  <si>
    <t xml:space="preserve">  - применяется авторская методика использования средств ИКТ.</t>
  </si>
  <si>
    <t xml:space="preserve">  - наглядность.</t>
  </si>
  <si>
    <t xml:space="preserve">  - проблемность;</t>
  </si>
  <si>
    <t xml:space="preserve">  - интерактивные задания на Smart Board;</t>
  </si>
  <si>
    <t xml:space="preserve">  - компьютерное моделирование;</t>
  </si>
  <si>
    <t>1.  Критерии методической оценки урока с применением ИКТ</t>
  </si>
  <si>
    <t>2.  Основные критерии оценки эффективности применения ИКТ на уроке:</t>
  </si>
  <si>
    <t xml:space="preserve">  - Умеренность в использовании анимации, эффектов и украшений</t>
  </si>
  <si>
    <t xml:space="preserve">Выполнение требований, предъявляемых к общим характеристикам используемых ЦОР/ЭОР: </t>
  </si>
  <si>
    <t xml:space="preserve">Выполнение требований, предъявляемых к структуре используемых ЦОР/ЭОР: </t>
  </si>
  <si>
    <t xml:space="preserve">Выполнение требований, предъявляемых к оформлению и дизайну используемых ЦОР/ЭОР: </t>
  </si>
  <si>
    <t xml:space="preserve">  - Ясность, логичность, рациональность построения и изложения</t>
  </si>
  <si>
    <t xml:space="preserve">  - Понятная и удобная навигация</t>
  </si>
  <si>
    <t xml:space="preserve">  - Лаконичность изложения</t>
  </si>
  <si>
    <t xml:space="preserve">          - Титульный лист </t>
  </si>
  <si>
    <t xml:space="preserve">          - Оглавление и(или) краткое Содержание с гиперссылками (возможность работы со слайдами в произвольном порядке)</t>
  </si>
  <si>
    <t xml:space="preserve">          - Введение: цели и задачи, реализуемые в ходе изучения </t>
  </si>
  <si>
    <t xml:space="preserve">          - Материал для восстановления знаний (повторение)</t>
  </si>
  <si>
    <t xml:space="preserve">  - развитие способностей обучающихся</t>
  </si>
  <si>
    <t xml:space="preserve">  - диалогичность</t>
  </si>
  <si>
    <t xml:space="preserve">  - инструментальность и технологичность</t>
  </si>
  <si>
    <t xml:space="preserve">  - организация оперативной оценки работы учащихся сразу по её завершению (тестирование).</t>
  </si>
  <si>
    <t xml:space="preserve">  - организация самоотслеживания учащимися процесса понимания учебного материала (листы рефлексии);</t>
  </si>
  <si>
    <t xml:space="preserve">  - использование карты анализа учебного занятия;</t>
  </si>
  <si>
    <r>
      <t xml:space="preserve">  - доступность, соблюдение принципа адаптированности </t>
    </r>
    <r>
      <rPr>
        <sz val="8"/>
        <rFont val="Arial"/>
        <family val="2"/>
      </rPr>
      <t>(учет возрастных и психологических особенностей учащихся);</t>
    </r>
  </si>
  <si>
    <t>Использование систем самоанализа учащимися степени успешности усвоения учебного материала на уроке, применение методов тестирования (в т.ч. электронного)</t>
  </si>
  <si>
    <r>
      <t xml:space="preserve">  - демонстрационно-энциклопедические программы, презентации </t>
    </r>
    <r>
      <rPr>
        <sz val="8"/>
        <rFont val="Arial"/>
        <family val="2"/>
      </rPr>
      <t xml:space="preserve">(при изложении нового материала - визуализация знаний); </t>
    </r>
  </si>
  <si>
    <r>
      <t xml:space="preserve">  - обучающие программы, лабораторные работы - тренинг</t>
    </r>
    <r>
      <rPr>
        <sz val="8"/>
        <rFont val="Arial"/>
        <family val="2"/>
      </rPr>
      <t xml:space="preserve"> (закрепление изложенного материала)</t>
    </r>
    <r>
      <rPr>
        <sz val="10"/>
        <rFont val="Arial"/>
        <family val="2"/>
      </rPr>
      <t>;</t>
    </r>
  </si>
  <si>
    <r>
      <t xml:space="preserve">  - моделинг </t>
    </r>
    <r>
      <rPr>
        <sz val="8"/>
        <rFont val="Arial"/>
        <family val="2"/>
      </rPr>
      <t>(имитационное моделирование с аудиовизуальным отражением изменений сущности, вида, качеств объекта)</t>
    </r>
    <r>
      <rPr>
        <sz val="10"/>
        <rFont val="Arial"/>
        <family val="2"/>
      </rPr>
      <t>;</t>
    </r>
  </si>
  <si>
    <t>1) "Технический регламент о безопасности продукции, предназначенной для детей и подростков", 
установлен Постановлением Правительства Российской Федерации от 7 апреля 2009 г. N307, п.36.
2) Гигиенические требования к условиям обучения школьников в различных видах современных ОУ.
Санитарные правила и нормы (СанПиН 2.4.2.1178-02).</t>
  </si>
  <si>
    <r>
      <t>КРИТЕРИИ оценки эффективности применения учителем средств информационно-коммуникационных технологий  в процессе урока, мастер-класса и т.п.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(итог работы рабочей группы)</t>
    </r>
  </si>
  <si>
    <t>1 или 0</t>
  </si>
  <si>
    <t>от 0 до 1</t>
  </si>
  <si>
    <t xml:space="preserve">  - компьютерное тестирование с оцениванием, контролирующие программы (в системе контроля и проверки знаний)</t>
  </si>
  <si>
    <t xml:space="preserve">  - адаптивность и вариабельность</t>
  </si>
  <si>
    <t xml:space="preserve">  - количество рабочих мест в библиотеке с выходом в Интернет</t>
  </si>
  <si>
    <t>Общее количество оборудованных рабочих мест, (в том числе):</t>
  </si>
  <si>
    <t xml:space="preserve">  - количество рабочих мест ученика в учебных кабинетах с выходом в Интернет</t>
  </si>
  <si>
    <t>Общее количество учебных классов и кабинетов</t>
  </si>
  <si>
    <t xml:space="preserve">Количество обучающихся, приходящихся на 1 компьютер </t>
  </si>
  <si>
    <r>
      <t>единицы измер.:</t>
    </r>
    <r>
      <rPr>
        <sz val="8"/>
        <rFont val="Arial"/>
        <family val="2"/>
      </rPr>
      <t xml:space="preserve">
% ;
кол-во;
есть(1) /нет(0)</t>
    </r>
  </si>
  <si>
    <t>наличие (=1)/ отсутствие(=0) 
или количественный показатель</t>
  </si>
  <si>
    <t>Наличие школьной творческой  рабочей группы учителей для регулярного обновления разделов сайта школы, разработки локальных баз данных ОУ; систем информационного обеспечения профессиональной деятельности.</t>
  </si>
  <si>
    <t>месяц</t>
  </si>
  <si>
    <t>Количествово публикаций на сайте школы, на страницах других образовательных ресурсов Интернет, в СМИ  материалов по новым методическим разработкам в области ИКТ за _________ учебный год.</t>
  </si>
  <si>
    <t>в месяц</t>
  </si>
  <si>
    <t>Баллы оценки, интегральный балл</t>
  </si>
  <si>
    <t>Интервал значений (баллы)</t>
  </si>
  <si>
    <r>
      <t>ВСЕГО БАЛЛОВ</t>
    </r>
    <r>
      <rPr>
        <sz val="11"/>
        <rFont val="Arial"/>
        <family val="2"/>
      </rPr>
      <t xml:space="preserve"> (в % от </t>
    </r>
  </si>
  <si>
    <t>баллов)</t>
  </si>
  <si>
    <t>автом. сумм</t>
  </si>
  <si>
    <t>1. Общий уровень оснащенности средствами ИКТ и информатизации ОУ:</t>
  </si>
  <si>
    <t>2. Использование средств ИКТ в учебном процессе ОУ:</t>
  </si>
  <si>
    <t>3. Использование средств ИКТ в методической работе:</t>
  </si>
  <si>
    <r>
      <t xml:space="preserve">4. Использование средств ИКТ в управлении ОУ
</t>
    </r>
    <r>
      <rPr>
        <sz val="10"/>
        <rFont val="Arial"/>
        <family val="2"/>
      </rPr>
      <t>(уровень внедрения в управление школой автоматизированных средств с использованием ИКТ)</t>
    </r>
    <r>
      <rPr>
        <b/>
        <sz val="10"/>
        <rFont val="Arial"/>
        <family val="2"/>
      </rPr>
      <t>:</t>
    </r>
  </si>
  <si>
    <r>
      <t xml:space="preserve">ПОКАЗАТЕЛИ оценки эффективности использования средств информационно-коммуникационных технологий (ИКТ)
в деятельности образовательного учреждения </t>
    </r>
    <r>
      <rPr>
        <b/>
        <sz val="11"/>
        <rFont val="Arial"/>
        <family val="2"/>
      </rPr>
      <t>(ОУ)</t>
    </r>
  </si>
  <si>
    <t>N (численность учащихся)</t>
  </si>
  <si>
    <t>P (численность педработников)</t>
  </si>
  <si>
    <t>K (кол-во учебных классов, кабинетов)</t>
  </si>
  <si>
    <t>Общее количество оснащенных средствами ИКТ учебных классов и кабинетов, (в том числе):</t>
  </si>
  <si>
    <t>Общие статистические данные ОУ для расчета баллов:</t>
  </si>
  <si>
    <t>Общая численность учащихся</t>
  </si>
  <si>
    <t>Общая численность педагогических работников</t>
  </si>
  <si>
    <t>числ.</t>
  </si>
  <si>
    <t>Доля учителей, активно использующих Интернет-технологии для организации дистанционных форм обучения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</si>
</sst>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"/>
  </numFmts>
  <fonts count="1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8"/>
      <name val="Arial"/>
      <family val="2"/>
    </font>
    <font>
      <b/>
      <u val="single"/>
      <sz val="8"/>
      <name val="Tahoma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6" fillId="2" borderId="2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top" wrapText="1"/>
    </xf>
    <xf numFmtId="0" fontId="0" fillId="2" borderId="7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6" fillId="3" borderId="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2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2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3" borderId="1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0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14" fillId="3" borderId="16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/>
    </xf>
    <xf numFmtId="184" fontId="0" fillId="0" borderId="0" xfId="0" applyNumberFormat="1" applyFont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vertical="top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top"/>
    </xf>
    <xf numFmtId="0" fontId="11" fillId="0" borderId="25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top" wrapText="1"/>
    </xf>
    <xf numFmtId="1" fontId="14" fillId="3" borderId="15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top" wrapText="1"/>
    </xf>
    <xf numFmtId="1" fontId="14" fillId="3" borderId="29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32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3" xfId="0" applyFont="1" applyBorder="1" applyAlignment="1">
      <alignment vertical="top" wrapText="1"/>
    </xf>
    <xf numFmtId="0" fontId="6" fillId="2" borderId="33" xfId="0" applyFont="1" applyFill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2" fillId="3" borderId="36" xfId="0" applyFont="1" applyFill="1" applyBorder="1" applyAlignment="1">
      <alignment horizontal="center" vertical="top" wrapText="1"/>
    </xf>
    <xf numFmtId="0" fontId="0" fillId="2" borderId="33" xfId="0" applyFont="1" applyFill="1" applyBorder="1" applyAlignment="1">
      <alignment vertical="top" wrapText="1"/>
    </xf>
    <xf numFmtId="0" fontId="11" fillId="0" borderId="0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05.140625" style="4" customWidth="1"/>
    <col min="2" max="2" width="11.421875" style="5" bestFit="1" customWidth="1"/>
    <col min="3" max="3" width="13.7109375" style="40" bestFit="1" customWidth="1"/>
    <col min="4" max="4" width="10.28125" style="3" customWidth="1"/>
    <col min="5" max="49" width="9.8515625" style="3" customWidth="1"/>
    <col min="50" max="16384" width="28.28125" style="3" customWidth="1"/>
  </cols>
  <sheetData>
    <row r="1" spans="1:3" ht="33.75" customHeight="1" thickBot="1">
      <c r="A1" s="98" t="s">
        <v>200</v>
      </c>
      <c r="B1" s="99"/>
      <c r="C1" s="43"/>
    </row>
    <row r="2" spans="1:3" ht="39" thickBot="1">
      <c r="A2" s="1" t="s">
        <v>71</v>
      </c>
      <c r="B2" s="42" t="s">
        <v>217</v>
      </c>
      <c r="C2" s="38" t="s">
        <v>216</v>
      </c>
    </row>
    <row r="3" spans="1:3" ht="15">
      <c r="A3" s="9" t="s">
        <v>175</v>
      </c>
      <c r="B3" s="10">
        <f>SUM(B4,B9,B16,B20,B26)</f>
        <v>25</v>
      </c>
      <c r="C3" s="59">
        <f>SUM(C4,C9,C16,C20,C26)</f>
        <v>0</v>
      </c>
    </row>
    <row r="4" spans="1:3" s="22" customFormat="1" ht="25.5">
      <c r="A4" s="12" t="s">
        <v>11</v>
      </c>
      <c r="B4" s="44">
        <v>5</v>
      </c>
      <c r="C4" s="49">
        <f>C5+C6+C7+C8*2</f>
        <v>0</v>
      </c>
    </row>
    <row r="5" spans="1:3" s="22" customFormat="1" ht="12.75">
      <c r="A5" s="19" t="s">
        <v>139</v>
      </c>
      <c r="B5" s="45" t="s">
        <v>201</v>
      </c>
      <c r="C5" s="81"/>
    </row>
    <row r="6" spans="1:3" s="22" customFormat="1" ht="12.75">
      <c r="A6" s="19" t="s">
        <v>140</v>
      </c>
      <c r="B6" s="45" t="s">
        <v>201</v>
      </c>
      <c r="C6" s="81"/>
    </row>
    <row r="7" spans="1:3" s="22" customFormat="1" ht="12.75">
      <c r="A7" s="19" t="s">
        <v>141</v>
      </c>
      <c r="B7" s="45" t="s">
        <v>201</v>
      </c>
      <c r="C7" s="81"/>
    </row>
    <row r="8" spans="1:3" s="22" customFormat="1" ht="12.75">
      <c r="A8" s="19" t="s">
        <v>142</v>
      </c>
      <c r="B8" s="45" t="s">
        <v>201</v>
      </c>
      <c r="C8" s="81"/>
    </row>
    <row r="9" spans="1:3" s="22" customFormat="1" ht="25.5">
      <c r="A9" s="12" t="s">
        <v>150</v>
      </c>
      <c r="B9" s="44">
        <v>6</v>
      </c>
      <c r="C9" s="49">
        <f>SUM(C10:C15)</f>
        <v>0</v>
      </c>
    </row>
    <row r="10" spans="1:3" s="22" customFormat="1" ht="12.75">
      <c r="A10" s="19" t="s">
        <v>157</v>
      </c>
      <c r="B10" s="45" t="s">
        <v>202</v>
      </c>
      <c r="C10" s="81"/>
    </row>
    <row r="11" spans="1:3" s="22" customFormat="1" ht="25.5">
      <c r="A11" s="19" t="s">
        <v>194</v>
      </c>
      <c r="B11" s="45" t="s">
        <v>202</v>
      </c>
      <c r="C11" s="81"/>
    </row>
    <row r="12" spans="1:3" s="22" customFormat="1" ht="12.75">
      <c r="A12" s="19" t="s">
        <v>143</v>
      </c>
      <c r="B12" s="45" t="s">
        <v>202</v>
      </c>
      <c r="C12" s="81"/>
    </row>
    <row r="13" spans="1:3" s="22" customFormat="1" ht="12.75">
      <c r="A13" s="19" t="s">
        <v>144</v>
      </c>
      <c r="B13" s="45" t="s">
        <v>202</v>
      </c>
      <c r="C13" s="81"/>
    </row>
    <row r="14" spans="1:3" s="22" customFormat="1" ht="12.75">
      <c r="A14" s="19" t="s">
        <v>172</v>
      </c>
      <c r="B14" s="45" t="s">
        <v>202</v>
      </c>
      <c r="C14" s="81"/>
    </row>
    <row r="15" spans="1:3" s="22" customFormat="1" ht="12.75">
      <c r="A15" s="19" t="s">
        <v>171</v>
      </c>
      <c r="B15" s="45" t="s">
        <v>202</v>
      </c>
      <c r="C15" s="81"/>
    </row>
    <row r="16" spans="1:3" s="22" customFormat="1" ht="12.75">
      <c r="A16" s="12" t="s">
        <v>12</v>
      </c>
      <c r="B16" s="44">
        <v>4</v>
      </c>
      <c r="C16" s="49">
        <f>C17+C18+C19*2</f>
        <v>0</v>
      </c>
    </row>
    <row r="17" spans="1:3" s="22" customFormat="1" ht="25.5">
      <c r="A17" s="2" t="s">
        <v>168</v>
      </c>
      <c r="B17" s="45" t="s">
        <v>201</v>
      </c>
      <c r="C17" s="50"/>
    </row>
    <row r="18" spans="1:3" s="22" customFormat="1" ht="12.75">
      <c r="A18" s="2" t="s">
        <v>169</v>
      </c>
      <c r="B18" s="45" t="s">
        <v>201</v>
      </c>
      <c r="C18" s="50"/>
    </row>
    <row r="19" spans="1:3" s="22" customFormat="1" ht="12.75">
      <c r="A19" s="2" t="s">
        <v>170</v>
      </c>
      <c r="B19" s="45" t="s">
        <v>201</v>
      </c>
      <c r="C19" s="50"/>
    </row>
    <row r="20" spans="1:3" s="22" customFormat="1" ht="12.75">
      <c r="A20" s="12" t="s">
        <v>13</v>
      </c>
      <c r="B20" s="44">
        <v>5</v>
      </c>
      <c r="C20" s="49">
        <f>SUM(C21:C25)</f>
        <v>0</v>
      </c>
    </row>
    <row r="21" spans="1:3" s="22" customFormat="1" ht="12.75">
      <c r="A21" s="8" t="s">
        <v>16</v>
      </c>
      <c r="B21" s="45" t="s">
        <v>202</v>
      </c>
      <c r="C21" s="50"/>
    </row>
    <row r="22" spans="1:3" s="22" customFormat="1" ht="12.75">
      <c r="A22" s="2" t="s">
        <v>17</v>
      </c>
      <c r="B22" s="45" t="s">
        <v>202</v>
      </c>
      <c r="C22" s="50"/>
    </row>
    <row r="23" spans="1:3" s="22" customFormat="1" ht="12.75">
      <c r="A23" s="2" t="s">
        <v>2</v>
      </c>
      <c r="B23" s="45" t="s">
        <v>202</v>
      </c>
      <c r="C23" s="50"/>
    </row>
    <row r="24" spans="1:3" s="22" customFormat="1" ht="12.75">
      <c r="A24" s="2" t="s">
        <v>145</v>
      </c>
      <c r="B24" s="45" t="s">
        <v>202</v>
      </c>
      <c r="C24" s="50"/>
    </row>
    <row r="25" spans="1:3" s="22" customFormat="1" ht="12.75">
      <c r="A25" s="19" t="s">
        <v>3</v>
      </c>
      <c r="B25" s="45" t="s">
        <v>202</v>
      </c>
      <c r="C25" s="50"/>
    </row>
    <row r="26" spans="1:3" s="22" customFormat="1" ht="12.75">
      <c r="A26" s="6" t="s">
        <v>4</v>
      </c>
      <c r="B26" s="44">
        <v>5</v>
      </c>
      <c r="C26" s="49">
        <f>SUM(C27:C31)</f>
        <v>0</v>
      </c>
    </row>
    <row r="27" spans="1:3" s="22" customFormat="1" ht="12.75">
      <c r="A27" s="2" t="s">
        <v>60</v>
      </c>
      <c r="B27" s="45" t="s">
        <v>201</v>
      </c>
      <c r="C27" s="50"/>
    </row>
    <row r="28" spans="1:3" s="22" customFormat="1" ht="12.75">
      <c r="A28" s="2" t="s">
        <v>67</v>
      </c>
      <c r="B28" s="45" t="s">
        <v>201</v>
      </c>
      <c r="C28" s="50"/>
    </row>
    <row r="29" spans="1:3" s="22" customFormat="1" ht="25.5">
      <c r="A29" s="2" t="s">
        <v>68</v>
      </c>
      <c r="B29" s="45" t="s">
        <v>202</v>
      </c>
      <c r="C29" s="50"/>
    </row>
    <row r="30" spans="1:3" s="22" customFormat="1" ht="12.75">
      <c r="A30" s="2" t="s">
        <v>1</v>
      </c>
      <c r="B30" s="45" t="s">
        <v>202</v>
      </c>
      <c r="C30" s="50"/>
    </row>
    <row r="31" spans="1:3" s="22" customFormat="1" ht="13.5" thickBot="1">
      <c r="A31" s="21" t="s">
        <v>151</v>
      </c>
      <c r="B31" s="53" t="s">
        <v>202</v>
      </c>
      <c r="C31" s="54"/>
    </row>
    <row r="32" spans="1:3" s="22" customFormat="1" ht="15">
      <c r="A32" s="9" t="s">
        <v>176</v>
      </c>
      <c r="B32" s="23">
        <f>SUM(B33,B37,B43,B49,B60)</f>
        <v>25</v>
      </c>
      <c r="C32" s="59">
        <f>SUM(C33,C37,C43,C49,C60)</f>
        <v>0</v>
      </c>
    </row>
    <row r="33" spans="1:3" s="22" customFormat="1" ht="12.75">
      <c r="A33" s="12" t="s">
        <v>18</v>
      </c>
      <c r="B33" s="44">
        <v>5</v>
      </c>
      <c r="C33" s="49">
        <f>C34*2+C35*1.5+C36*1.5</f>
        <v>0</v>
      </c>
    </row>
    <row r="34" spans="1:3" s="22" customFormat="1" ht="12.75">
      <c r="A34" s="19" t="s">
        <v>19</v>
      </c>
      <c r="B34" s="45" t="s">
        <v>201</v>
      </c>
      <c r="C34" s="50"/>
    </row>
    <row r="35" spans="1:3" s="22" customFormat="1" ht="12.75">
      <c r="A35" s="19" t="s">
        <v>20</v>
      </c>
      <c r="B35" s="45" t="s">
        <v>201</v>
      </c>
      <c r="C35" s="50"/>
    </row>
    <row r="36" spans="1:3" s="22" customFormat="1" ht="12.75">
      <c r="A36" s="19" t="s">
        <v>21</v>
      </c>
      <c r="B36" s="45" t="s">
        <v>201</v>
      </c>
      <c r="C36" s="50"/>
    </row>
    <row r="37" spans="1:3" s="22" customFormat="1" ht="12.75">
      <c r="A37" s="12" t="s">
        <v>14</v>
      </c>
      <c r="B37" s="44">
        <v>5</v>
      </c>
      <c r="C37" s="49">
        <f>SUM(C38:C42)</f>
        <v>0</v>
      </c>
    </row>
    <row r="38" spans="1:3" s="22" customFormat="1" ht="14.25" customHeight="1">
      <c r="A38" s="8" t="s">
        <v>196</v>
      </c>
      <c r="B38" s="45" t="s">
        <v>201</v>
      </c>
      <c r="C38" s="50"/>
    </row>
    <row r="39" spans="1:3" s="22" customFormat="1" ht="12.75">
      <c r="A39" s="8" t="s">
        <v>197</v>
      </c>
      <c r="B39" s="45" t="s">
        <v>201</v>
      </c>
      <c r="C39" s="50"/>
    </row>
    <row r="40" spans="1:3" s="22" customFormat="1" ht="12.75">
      <c r="A40" s="8" t="s">
        <v>173</v>
      </c>
      <c r="B40" s="45" t="s">
        <v>201</v>
      </c>
      <c r="C40" s="50"/>
    </row>
    <row r="41" spans="1:3" s="22" customFormat="1" ht="12.75">
      <c r="A41" s="8" t="s">
        <v>174</v>
      </c>
      <c r="B41" s="45" t="s">
        <v>201</v>
      </c>
      <c r="C41" s="50"/>
    </row>
    <row r="42" spans="1:3" s="22" customFormat="1" ht="25.5">
      <c r="A42" s="8" t="s">
        <v>203</v>
      </c>
      <c r="B42" s="45" t="s">
        <v>201</v>
      </c>
      <c r="C42" s="50"/>
    </row>
    <row r="43" spans="1:3" s="22" customFormat="1" ht="25.5">
      <c r="A43" s="6" t="s">
        <v>149</v>
      </c>
      <c r="B43" s="44">
        <v>5</v>
      </c>
      <c r="C43" s="49">
        <f>SUM(C44:C48)</f>
        <v>0</v>
      </c>
    </row>
    <row r="44" spans="1:3" s="22" customFormat="1" ht="12.75">
      <c r="A44" s="2" t="s">
        <v>146</v>
      </c>
      <c r="B44" s="45" t="s">
        <v>202</v>
      </c>
      <c r="C44" s="50"/>
    </row>
    <row r="45" spans="1:3" s="22" customFormat="1" ht="12.75">
      <c r="A45" s="2" t="s">
        <v>147</v>
      </c>
      <c r="B45" s="45" t="s">
        <v>202</v>
      </c>
      <c r="C45" s="50"/>
    </row>
    <row r="46" spans="1:3" s="22" customFormat="1" ht="25.5">
      <c r="A46" s="2" t="s">
        <v>198</v>
      </c>
      <c r="B46" s="45" t="s">
        <v>202</v>
      </c>
      <c r="C46" s="50"/>
    </row>
    <row r="47" spans="1:3" s="22" customFormat="1" ht="12.75">
      <c r="A47" s="2" t="s">
        <v>148</v>
      </c>
      <c r="B47" s="45" t="s">
        <v>202</v>
      </c>
      <c r="C47" s="50"/>
    </row>
    <row r="48" spans="1:3" s="22" customFormat="1" ht="12.75">
      <c r="A48" s="2" t="s">
        <v>158</v>
      </c>
      <c r="B48" s="45" t="s">
        <v>202</v>
      </c>
      <c r="C48" s="50"/>
    </row>
    <row r="49" spans="1:3" s="22" customFormat="1" ht="12.75">
      <c r="A49" s="12" t="s">
        <v>29</v>
      </c>
      <c r="B49" s="44">
        <v>5</v>
      </c>
      <c r="C49" s="49">
        <f>SUM(C50:C59)/2</f>
        <v>0</v>
      </c>
    </row>
    <row r="50" spans="1:3" s="22" customFormat="1" ht="12.75">
      <c r="A50" s="2" t="s">
        <v>22</v>
      </c>
      <c r="B50" s="45" t="s">
        <v>202</v>
      </c>
      <c r="C50" s="50"/>
    </row>
    <row r="51" spans="1:3" s="22" customFormat="1" ht="12.75">
      <c r="A51" s="8" t="s">
        <v>30</v>
      </c>
      <c r="B51" s="45" t="s">
        <v>202</v>
      </c>
      <c r="C51" s="50"/>
    </row>
    <row r="52" spans="1:3" s="22" customFormat="1" ht="12.75">
      <c r="A52" s="19" t="s">
        <v>31</v>
      </c>
      <c r="B52" s="45" t="s">
        <v>202</v>
      </c>
      <c r="C52" s="50"/>
    </row>
    <row r="53" spans="1:3" s="22" customFormat="1" ht="12.75">
      <c r="A53" s="2" t="s">
        <v>15</v>
      </c>
      <c r="B53" s="45" t="s">
        <v>202</v>
      </c>
      <c r="C53" s="50"/>
    </row>
    <row r="54" spans="1:3" s="22" customFormat="1" ht="12.75">
      <c r="A54" s="19" t="s">
        <v>33</v>
      </c>
      <c r="B54" s="45" t="s">
        <v>202</v>
      </c>
      <c r="C54" s="50"/>
    </row>
    <row r="55" spans="1:3" s="22" customFormat="1" ht="12.75">
      <c r="A55" s="19" t="s">
        <v>32</v>
      </c>
      <c r="B55" s="45" t="s">
        <v>202</v>
      </c>
      <c r="C55" s="50"/>
    </row>
    <row r="56" spans="1:3" s="22" customFormat="1" ht="12.75">
      <c r="A56" s="19" t="s">
        <v>40</v>
      </c>
      <c r="B56" s="45" t="s">
        <v>202</v>
      </c>
      <c r="C56" s="50"/>
    </row>
    <row r="57" spans="1:3" s="22" customFormat="1" ht="12.75">
      <c r="A57" s="19" t="s">
        <v>34</v>
      </c>
      <c r="B57" s="45" t="s">
        <v>202</v>
      </c>
      <c r="C57" s="50"/>
    </row>
    <row r="58" spans="1:3" s="22" customFormat="1" ht="25.5">
      <c r="A58" s="19" t="s">
        <v>41</v>
      </c>
      <c r="B58" s="45" t="s">
        <v>202</v>
      </c>
      <c r="C58" s="50"/>
    </row>
    <row r="59" spans="1:3" s="22" customFormat="1" ht="12.75">
      <c r="A59" s="19" t="s">
        <v>191</v>
      </c>
      <c r="B59" s="45" t="s">
        <v>201</v>
      </c>
      <c r="C59" s="50"/>
    </row>
    <row r="60" spans="1:3" s="22" customFormat="1" ht="12.75">
      <c r="A60" s="12" t="s">
        <v>46</v>
      </c>
      <c r="B60" s="44">
        <v>5</v>
      </c>
      <c r="C60" s="49">
        <f>SUM(C61:C65)</f>
        <v>0</v>
      </c>
    </row>
    <row r="61" spans="1:3" s="22" customFormat="1" ht="12.75">
      <c r="A61" s="19" t="s">
        <v>42</v>
      </c>
      <c r="B61" s="45" t="s">
        <v>202</v>
      </c>
      <c r="C61" s="50"/>
    </row>
    <row r="62" spans="1:3" s="22" customFormat="1" ht="12.75">
      <c r="A62" s="19" t="s">
        <v>43</v>
      </c>
      <c r="B62" s="45" t="s">
        <v>202</v>
      </c>
      <c r="C62" s="50"/>
    </row>
    <row r="63" spans="1:3" s="22" customFormat="1" ht="12.75">
      <c r="A63" s="19" t="s">
        <v>44</v>
      </c>
      <c r="B63" s="45" t="s">
        <v>202</v>
      </c>
      <c r="C63" s="50"/>
    </row>
    <row r="64" spans="1:3" s="22" customFormat="1" ht="12.75">
      <c r="A64" s="8" t="s">
        <v>45</v>
      </c>
      <c r="B64" s="45" t="s">
        <v>202</v>
      </c>
      <c r="C64" s="50"/>
    </row>
    <row r="65" spans="1:3" s="22" customFormat="1" ht="13.5" thickBot="1">
      <c r="A65" s="57" t="s">
        <v>47</v>
      </c>
      <c r="B65" s="45" t="s">
        <v>202</v>
      </c>
      <c r="C65" s="50"/>
    </row>
    <row r="66" spans="1:3" s="22" customFormat="1" ht="30">
      <c r="A66" s="9" t="s">
        <v>5</v>
      </c>
      <c r="B66" s="23">
        <f>SUM(B67,B74,B80)</f>
        <v>24</v>
      </c>
      <c r="C66" s="59">
        <f>SUM(C67,C74,C80)</f>
        <v>0</v>
      </c>
    </row>
    <row r="67" spans="1:3" s="22" customFormat="1" ht="25.5">
      <c r="A67" s="12" t="s">
        <v>27</v>
      </c>
      <c r="B67" s="44">
        <v>10</v>
      </c>
      <c r="C67" s="49">
        <f>C68*2+C69*2+C70*1.5+C71+C72*1.5+C73*2</f>
        <v>0</v>
      </c>
    </row>
    <row r="68" spans="1:3" s="22" customFormat="1" ht="12.75">
      <c r="A68" s="19" t="s">
        <v>6</v>
      </c>
      <c r="B68" s="45" t="s">
        <v>202</v>
      </c>
      <c r="C68" s="50"/>
    </row>
    <row r="69" spans="1:3" s="22" customFormat="1" ht="12.75">
      <c r="A69" s="19" t="s">
        <v>36</v>
      </c>
      <c r="B69" s="45" t="s">
        <v>202</v>
      </c>
      <c r="C69" s="50"/>
    </row>
    <row r="70" spans="1:3" s="22" customFormat="1" ht="12.75">
      <c r="A70" s="19" t="s">
        <v>35</v>
      </c>
      <c r="B70" s="45" t="s">
        <v>202</v>
      </c>
      <c r="C70" s="50"/>
    </row>
    <row r="71" spans="1:3" s="22" customFormat="1" ht="12.75">
      <c r="A71" s="19" t="s">
        <v>37</v>
      </c>
      <c r="B71" s="45" t="s">
        <v>202</v>
      </c>
      <c r="C71" s="50"/>
    </row>
    <row r="72" spans="1:3" s="22" customFormat="1" ht="12.75">
      <c r="A72" s="19" t="s">
        <v>38</v>
      </c>
      <c r="B72" s="45" t="s">
        <v>202</v>
      </c>
      <c r="C72" s="50"/>
    </row>
    <row r="73" spans="1:3" s="22" customFormat="1" ht="12.75">
      <c r="A73" s="19" t="s">
        <v>39</v>
      </c>
      <c r="B73" s="45" t="s">
        <v>202</v>
      </c>
      <c r="C73" s="50"/>
    </row>
    <row r="74" spans="1:3" s="22" customFormat="1" ht="12.75">
      <c r="A74" s="12" t="s">
        <v>7</v>
      </c>
      <c r="B74" s="44">
        <v>8</v>
      </c>
      <c r="C74" s="49">
        <f>C75*2+C76*2+C77*2+C78+C79</f>
        <v>0</v>
      </c>
    </row>
    <row r="75" spans="1:3" s="22" customFormat="1" ht="12.75">
      <c r="A75" s="8" t="s">
        <v>23</v>
      </c>
      <c r="B75" s="45" t="s">
        <v>202</v>
      </c>
      <c r="C75" s="50"/>
    </row>
    <row r="76" spans="1:3" s="22" customFormat="1" ht="12.75">
      <c r="A76" s="8" t="s">
        <v>24</v>
      </c>
      <c r="B76" s="45" t="s">
        <v>202</v>
      </c>
      <c r="C76" s="50"/>
    </row>
    <row r="77" spans="1:3" s="22" customFormat="1" ht="12.75">
      <c r="A77" s="8" t="s">
        <v>28</v>
      </c>
      <c r="B77" s="45" t="s">
        <v>202</v>
      </c>
      <c r="C77" s="50"/>
    </row>
    <row r="78" spans="1:3" s="22" customFormat="1" ht="12.75">
      <c r="A78" s="8" t="s">
        <v>25</v>
      </c>
      <c r="B78" s="45" t="s">
        <v>202</v>
      </c>
      <c r="C78" s="50"/>
    </row>
    <row r="79" spans="1:3" s="22" customFormat="1" ht="25.5">
      <c r="A79" s="8" t="s">
        <v>26</v>
      </c>
      <c r="B79" s="45" t="s">
        <v>202</v>
      </c>
      <c r="C79" s="50"/>
    </row>
    <row r="80" spans="1:3" s="22" customFormat="1" ht="25.5">
      <c r="A80" s="6" t="s">
        <v>195</v>
      </c>
      <c r="B80" s="44">
        <v>6</v>
      </c>
      <c r="C80" s="49">
        <f>SUM(C81:C83)*2</f>
        <v>0</v>
      </c>
    </row>
    <row r="81" spans="1:3" s="22" customFormat="1" ht="25.5">
      <c r="A81" s="2" t="s">
        <v>192</v>
      </c>
      <c r="B81" s="45" t="s">
        <v>201</v>
      </c>
      <c r="C81" s="50"/>
    </row>
    <row r="82" spans="1:3" s="22" customFormat="1" ht="12.75">
      <c r="A82" s="2" t="s">
        <v>193</v>
      </c>
      <c r="B82" s="45" t="s">
        <v>201</v>
      </c>
      <c r="C82" s="50"/>
    </row>
    <row r="83" spans="1:3" s="22" customFormat="1" ht="13.5" thickBot="1">
      <c r="A83" s="7" t="s">
        <v>0</v>
      </c>
      <c r="B83" s="45" t="s">
        <v>202</v>
      </c>
      <c r="C83" s="52"/>
    </row>
    <row r="84" spans="1:3" s="22" customFormat="1" ht="15">
      <c r="A84" s="9" t="s">
        <v>61</v>
      </c>
      <c r="B84" s="23">
        <f>SUM(B85,B94,B99,B106,B131)</f>
        <v>26</v>
      </c>
      <c r="C84" s="59">
        <f>SUM(C85,C94,C99,C106,C131)</f>
        <v>0</v>
      </c>
    </row>
    <row r="85" spans="1:3" s="22" customFormat="1" ht="12.75">
      <c r="A85" s="6" t="s">
        <v>159</v>
      </c>
      <c r="B85" s="44">
        <v>4</v>
      </c>
      <c r="C85" s="49">
        <f>SUM(C86:C93)/2</f>
        <v>0</v>
      </c>
    </row>
    <row r="86" spans="1:3" s="22" customFormat="1" ht="12.75">
      <c r="A86" s="2" t="s">
        <v>160</v>
      </c>
      <c r="B86" s="45" t="s">
        <v>201</v>
      </c>
      <c r="C86" s="50"/>
    </row>
    <row r="87" spans="1:3" s="22" customFormat="1" ht="12.75">
      <c r="A87" s="2" t="s">
        <v>161</v>
      </c>
      <c r="B87" s="45" t="s">
        <v>201</v>
      </c>
      <c r="C87" s="50"/>
    </row>
    <row r="88" spans="1:3" s="22" customFormat="1" ht="12.75">
      <c r="A88" s="2" t="s">
        <v>162</v>
      </c>
      <c r="B88" s="45" t="s">
        <v>201</v>
      </c>
      <c r="C88" s="50"/>
    </row>
    <row r="89" spans="1:3" s="22" customFormat="1" ht="12.75">
      <c r="A89" s="2" t="s">
        <v>163</v>
      </c>
      <c r="B89" s="45" t="s">
        <v>202</v>
      </c>
      <c r="C89" s="50"/>
    </row>
    <row r="90" spans="1:3" s="22" customFormat="1" ht="12.75">
      <c r="A90" s="2" t="s">
        <v>164</v>
      </c>
      <c r="B90" s="45" t="s">
        <v>202</v>
      </c>
      <c r="C90" s="50"/>
    </row>
    <row r="91" spans="1:3" s="22" customFormat="1" ht="12.75">
      <c r="A91" s="2" t="s">
        <v>165</v>
      </c>
      <c r="B91" s="45" t="s">
        <v>202</v>
      </c>
      <c r="C91" s="50"/>
    </row>
    <row r="92" spans="1:3" s="22" customFormat="1" ht="12.75">
      <c r="A92" s="2" t="s">
        <v>166</v>
      </c>
      <c r="B92" s="45" t="s">
        <v>202</v>
      </c>
      <c r="C92" s="50"/>
    </row>
    <row r="93" spans="1:3" s="22" customFormat="1" ht="12.75">
      <c r="A93" s="2" t="s">
        <v>167</v>
      </c>
      <c r="B93" s="45" t="s">
        <v>202</v>
      </c>
      <c r="C93" s="50"/>
    </row>
    <row r="94" spans="1:3" s="22" customFormat="1" ht="12.75">
      <c r="A94" s="6" t="s">
        <v>152</v>
      </c>
      <c r="B94" s="44">
        <v>6</v>
      </c>
      <c r="C94" s="49">
        <f>C95+C96*1.5+C97*1.5+C98*2</f>
        <v>0</v>
      </c>
    </row>
    <row r="95" spans="1:3" s="22" customFormat="1" ht="12.75">
      <c r="A95" s="2" t="s">
        <v>153</v>
      </c>
      <c r="B95" s="45" t="s">
        <v>201</v>
      </c>
      <c r="C95" s="50"/>
    </row>
    <row r="96" spans="1:3" s="22" customFormat="1" ht="12.75">
      <c r="A96" s="2" t="s">
        <v>154</v>
      </c>
      <c r="B96" s="45" t="s">
        <v>201</v>
      </c>
      <c r="C96" s="50"/>
    </row>
    <row r="97" spans="1:3" s="22" customFormat="1" ht="12.75">
      <c r="A97" s="2" t="s">
        <v>155</v>
      </c>
      <c r="B97" s="45" t="s">
        <v>201</v>
      </c>
      <c r="C97" s="50"/>
    </row>
    <row r="98" spans="1:3" s="22" customFormat="1" ht="12.75">
      <c r="A98" s="21" t="s">
        <v>156</v>
      </c>
      <c r="B98" s="45" t="s">
        <v>201</v>
      </c>
      <c r="C98" s="81"/>
    </row>
    <row r="99" spans="1:3" s="22" customFormat="1" ht="12.75">
      <c r="A99" s="6" t="s">
        <v>178</v>
      </c>
      <c r="B99" s="44">
        <v>6</v>
      </c>
      <c r="C99" s="49">
        <f>SUM(C100:C105)</f>
        <v>0</v>
      </c>
    </row>
    <row r="100" spans="1:3" s="22" customFormat="1" ht="12.75">
      <c r="A100" s="2" t="s">
        <v>69</v>
      </c>
      <c r="B100" s="45" t="s">
        <v>202</v>
      </c>
      <c r="C100" s="50"/>
    </row>
    <row r="101" spans="1:3" s="22" customFormat="1" ht="12.75">
      <c r="A101" s="2" t="s">
        <v>70</v>
      </c>
      <c r="B101" s="45" t="s">
        <v>202</v>
      </c>
      <c r="C101" s="50"/>
    </row>
    <row r="102" spans="1:3" s="22" customFormat="1" ht="12.75">
      <c r="A102" s="2" t="s">
        <v>188</v>
      </c>
      <c r="B102" s="45" t="s">
        <v>202</v>
      </c>
      <c r="C102" s="50"/>
    </row>
    <row r="103" spans="1:3" s="22" customFormat="1" ht="12.75">
      <c r="A103" s="2" t="s">
        <v>189</v>
      </c>
      <c r="B103" s="45" t="s">
        <v>202</v>
      </c>
      <c r="C103" s="50"/>
    </row>
    <row r="104" spans="1:3" s="22" customFormat="1" ht="12.75">
      <c r="A104" s="2" t="s">
        <v>204</v>
      </c>
      <c r="B104" s="45" t="s">
        <v>202</v>
      </c>
      <c r="C104" s="50"/>
    </row>
    <row r="105" spans="1:3" s="22" customFormat="1" ht="13.5" thickBot="1">
      <c r="A105" s="7" t="s">
        <v>190</v>
      </c>
      <c r="B105" s="45" t="s">
        <v>202</v>
      </c>
      <c r="C105" s="52"/>
    </row>
    <row r="106" spans="1:3" s="22" customFormat="1" ht="12.75">
      <c r="A106" s="32" t="s">
        <v>179</v>
      </c>
      <c r="B106" s="46">
        <v>6</v>
      </c>
      <c r="C106" s="55">
        <f>C107+SUM(C126:C130)</f>
        <v>0</v>
      </c>
    </row>
    <row r="107" spans="1:3" s="22" customFormat="1" ht="12.75">
      <c r="A107" s="2" t="s">
        <v>59</v>
      </c>
      <c r="B107" s="84" t="s">
        <v>220</v>
      </c>
      <c r="C107" s="51">
        <f>SUM(C108:C120)/13</f>
        <v>0</v>
      </c>
    </row>
    <row r="108" spans="1:3" s="22" customFormat="1" ht="12.75">
      <c r="A108" s="33" t="s">
        <v>184</v>
      </c>
      <c r="B108" s="60" t="s">
        <v>201</v>
      </c>
      <c r="C108" s="82"/>
    </row>
    <row r="109" spans="1:3" s="22" customFormat="1" ht="22.5">
      <c r="A109" s="33" t="s">
        <v>185</v>
      </c>
      <c r="B109" s="60" t="s">
        <v>201</v>
      </c>
      <c r="C109" s="82"/>
    </row>
    <row r="110" spans="1:3" s="22" customFormat="1" ht="12.75">
      <c r="A110" s="33" t="s">
        <v>186</v>
      </c>
      <c r="B110" s="60" t="s">
        <v>201</v>
      </c>
      <c r="C110" s="82"/>
    </row>
    <row r="111" spans="1:3" s="22" customFormat="1" ht="12.75">
      <c r="A111" s="34" t="s">
        <v>187</v>
      </c>
      <c r="B111" s="60" t="s">
        <v>201</v>
      </c>
      <c r="C111" s="82"/>
    </row>
    <row r="112" spans="1:3" s="22" customFormat="1" ht="12.75">
      <c r="A112" s="34" t="s">
        <v>48</v>
      </c>
      <c r="B112" s="60" t="s">
        <v>201</v>
      </c>
      <c r="C112" s="82"/>
    </row>
    <row r="113" spans="1:3" s="22" customFormat="1" ht="12.75">
      <c r="A113" s="34" t="s">
        <v>49</v>
      </c>
      <c r="B113" s="60" t="s">
        <v>201</v>
      </c>
      <c r="C113" s="82"/>
    </row>
    <row r="114" spans="1:3" s="22" customFormat="1" ht="12.75">
      <c r="A114" s="34" t="s">
        <v>50</v>
      </c>
      <c r="B114" s="60" t="s">
        <v>201</v>
      </c>
      <c r="C114" s="82"/>
    </row>
    <row r="115" spans="1:3" s="22" customFormat="1" ht="12.75">
      <c r="A115" s="34" t="s">
        <v>51</v>
      </c>
      <c r="B115" s="60" t="s">
        <v>201</v>
      </c>
      <c r="C115" s="82"/>
    </row>
    <row r="116" spans="1:3" s="22" customFormat="1" ht="12.75">
      <c r="A116" s="34" t="s">
        <v>8</v>
      </c>
      <c r="B116" s="60" t="s">
        <v>201</v>
      </c>
      <c r="C116" s="82"/>
    </row>
    <row r="117" spans="1:3" s="22" customFormat="1" ht="12.75">
      <c r="A117" s="34" t="s">
        <v>9</v>
      </c>
      <c r="B117" s="60" t="s">
        <v>201</v>
      </c>
      <c r="C117" s="82"/>
    </row>
    <row r="118" spans="1:3" s="22" customFormat="1" ht="12.75">
      <c r="A118" s="34" t="s">
        <v>52</v>
      </c>
      <c r="B118" s="60" t="s">
        <v>201</v>
      </c>
      <c r="C118" s="82"/>
    </row>
    <row r="119" spans="1:3" s="22" customFormat="1" ht="12.75">
      <c r="A119" s="34" t="s">
        <v>53</v>
      </c>
      <c r="B119" s="60" t="s">
        <v>201</v>
      </c>
      <c r="C119" s="82"/>
    </row>
    <row r="120" spans="1:3" s="22" customFormat="1" ht="12.75">
      <c r="A120" s="35" t="s">
        <v>54</v>
      </c>
      <c r="B120" s="84" t="s">
        <v>220</v>
      </c>
      <c r="C120" s="50">
        <f>SUM(C121:C125)/5</f>
        <v>0</v>
      </c>
    </row>
    <row r="121" spans="1:3" s="22" customFormat="1" ht="12.75">
      <c r="A121" s="33" t="s">
        <v>55</v>
      </c>
      <c r="B121" s="60" t="s">
        <v>201</v>
      </c>
      <c r="C121" s="82"/>
    </row>
    <row r="122" spans="1:3" s="22" customFormat="1" ht="12.75">
      <c r="A122" s="33" t="s">
        <v>56</v>
      </c>
      <c r="B122" s="60" t="s">
        <v>201</v>
      </c>
      <c r="C122" s="82"/>
    </row>
    <row r="123" spans="1:3" s="22" customFormat="1" ht="12.75">
      <c r="A123" s="34" t="s">
        <v>57</v>
      </c>
      <c r="B123" s="60" t="s">
        <v>201</v>
      </c>
      <c r="C123" s="82"/>
    </row>
    <row r="124" spans="1:3" s="22" customFormat="1" ht="12.75">
      <c r="A124" s="34" t="s">
        <v>10</v>
      </c>
      <c r="B124" s="60" t="s">
        <v>201</v>
      </c>
      <c r="C124" s="82"/>
    </row>
    <row r="125" spans="1:3" s="22" customFormat="1" ht="12.75">
      <c r="A125" s="34" t="s">
        <v>58</v>
      </c>
      <c r="B125" s="60" t="s">
        <v>201</v>
      </c>
      <c r="C125" s="82"/>
    </row>
    <row r="126" spans="1:5" s="22" customFormat="1" ht="12.75">
      <c r="A126" s="2" t="s">
        <v>181</v>
      </c>
      <c r="B126" s="45" t="s">
        <v>202</v>
      </c>
      <c r="C126" s="51"/>
      <c r="E126" s="61"/>
    </row>
    <row r="127" spans="1:3" s="22" customFormat="1" ht="12.75">
      <c r="A127" s="31" t="s">
        <v>183</v>
      </c>
      <c r="B127" s="45" t="s">
        <v>202</v>
      </c>
      <c r="C127" s="83"/>
    </row>
    <row r="128" spans="1:3" s="22" customFormat="1" ht="12.75">
      <c r="A128" s="2" t="s">
        <v>182</v>
      </c>
      <c r="B128" s="45" t="s">
        <v>202</v>
      </c>
      <c r="C128" s="51"/>
    </row>
    <row r="129" spans="1:3" s="22" customFormat="1" ht="12.75">
      <c r="A129" s="2" t="s">
        <v>62</v>
      </c>
      <c r="B129" s="45" t="s">
        <v>202</v>
      </c>
      <c r="C129" s="51"/>
    </row>
    <row r="130" spans="1:3" s="22" customFormat="1" ht="13.5" thickBot="1">
      <c r="A130" s="7" t="s">
        <v>66</v>
      </c>
      <c r="B130" s="45" t="s">
        <v>202</v>
      </c>
      <c r="C130" s="56"/>
    </row>
    <row r="131" spans="1:3" s="22" customFormat="1" ht="12.75">
      <c r="A131" s="32" t="s">
        <v>180</v>
      </c>
      <c r="B131" s="46">
        <v>4</v>
      </c>
      <c r="C131" s="55">
        <f>SUM(C132:C135)</f>
        <v>0</v>
      </c>
    </row>
    <row r="132" spans="1:3" s="22" customFormat="1" ht="12.75">
      <c r="A132" s="2" t="s">
        <v>63</v>
      </c>
      <c r="B132" s="45" t="s">
        <v>202</v>
      </c>
      <c r="C132" s="50"/>
    </row>
    <row r="133" spans="1:3" s="22" customFormat="1" ht="12.75">
      <c r="A133" s="2" t="s">
        <v>64</v>
      </c>
      <c r="B133" s="45" t="s">
        <v>202</v>
      </c>
      <c r="C133" s="50"/>
    </row>
    <row r="134" spans="1:3" s="22" customFormat="1" ht="12.75">
      <c r="A134" s="2" t="s">
        <v>65</v>
      </c>
      <c r="B134" s="45" t="s">
        <v>202</v>
      </c>
      <c r="C134" s="50"/>
    </row>
    <row r="135" spans="1:3" s="22" customFormat="1" ht="12.75">
      <c r="A135" s="2" t="s">
        <v>177</v>
      </c>
      <c r="B135" s="45" t="s">
        <v>202</v>
      </c>
      <c r="C135" s="50"/>
    </row>
    <row r="136" spans="1:3" s="22" customFormat="1" ht="13.5" thickBot="1">
      <c r="A136" s="7"/>
      <c r="B136" s="47"/>
      <c r="C136" s="52"/>
    </row>
    <row r="137" spans="1:3" s="22" customFormat="1" ht="15.75">
      <c r="A137" s="80" t="s">
        <v>218</v>
      </c>
      <c r="B137" s="79">
        <f>SUM(B3,B32,B66,B84)</f>
        <v>100</v>
      </c>
      <c r="C137" s="41">
        <f>SUM(C3,C32,C66,C84)</f>
        <v>0</v>
      </c>
    </row>
    <row r="138" spans="1:3" ht="15">
      <c r="A138" s="58"/>
      <c r="B138" s="29" t="s">
        <v>219</v>
      </c>
      <c r="C138" s="29"/>
    </row>
    <row r="139" ht="45">
      <c r="A139" s="36" t="s">
        <v>199</v>
      </c>
    </row>
    <row r="140" ht="15"/>
    <row r="141" ht="15"/>
    <row r="142" ht="15"/>
    <row r="143" ht="15"/>
    <row r="144" ht="15"/>
  </sheetData>
  <mergeCells count="1">
    <mergeCell ref="A1:B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1">
      <selection activeCell="A2" sqref="A2"/>
    </sheetView>
  </sheetViews>
  <sheetFormatPr defaultColWidth="9.140625" defaultRowHeight="12.75"/>
  <cols>
    <col min="1" max="1" width="98.57421875" style="4" customWidth="1"/>
    <col min="2" max="2" width="13.140625" style="5" customWidth="1"/>
    <col min="3" max="3" width="8.00390625" style="5" bestFit="1" customWidth="1"/>
    <col min="4" max="4" width="11.7109375" style="5" bestFit="1" customWidth="1"/>
    <col min="5" max="5" width="11.421875" style="5" bestFit="1" customWidth="1"/>
    <col min="6" max="16384" width="28.28125" style="3" customWidth="1"/>
  </cols>
  <sheetData>
    <row r="1" spans="1:5" ht="36.75" customHeight="1" thickBot="1">
      <c r="A1" s="97" t="s">
        <v>225</v>
      </c>
      <c r="B1" s="97"/>
      <c r="C1" s="97"/>
      <c r="D1" s="97"/>
      <c r="E1" s="97"/>
    </row>
    <row r="2" spans="1:5" ht="79.5" thickBot="1">
      <c r="A2" s="86" t="s">
        <v>71</v>
      </c>
      <c r="B2" s="62" t="s">
        <v>211</v>
      </c>
      <c r="C2" s="73" t="s">
        <v>210</v>
      </c>
      <c r="D2" s="63" t="s">
        <v>77</v>
      </c>
      <c r="E2" s="64" t="s">
        <v>127</v>
      </c>
    </row>
    <row r="3" spans="1:5" ht="15">
      <c r="A3" s="48" t="s">
        <v>221</v>
      </c>
      <c r="B3" s="48"/>
      <c r="C3" s="48"/>
      <c r="D3" s="77" t="e">
        <f>SUM(D4,D17,D22,D25)/4</f>
        <v>#DIV/0!</v>
      </c>
      <c r="E3" s="78"/>
    </row>
    <row r="4" spans="1:5" ht="15">
      <c r="A4" s="87" t="s">
        <v>95</v>
      </c>
      <c r="B4" s="20"/>
      <c r="C4" s="20"/>
      <c r="D4" s="68" t="e">
        <f>SUM(D5:D16)/11</f>
        <v>#DIV/0!</v>
      </c>
      <c r="E4" s="37"/>
    </row>
    <row r="5" spans="1:5" ht="14.25">
      <c r="A5" s="88" t="s">
        <v>229</v>
      </c>
      <c r="B5" s="39"/>
      <c r="C5" s="13" t="s">
        <v>101</v>
      </c>
      <c r="D5" s="69">
        <f>B5/B76*100</f>
        <v>0</v>
      </c>
      <c r="E5" s="16"/>
    </row>
    <row r="6" spans="1:5" ht="14.25">
      <c r="A6" s="88" t="s">
        <v>78</v>
      </c>
      <c r="B6" s="13"/>
      <c r="C6" s="13" t="s">
        <v>101</v>
      </c>
      <c r="D6" s="69">
        <f>B6*100/(1+B77/750)</f>
        <v>0</v>
      </c>
      <c r="E6" s="16"/>
    </row>
    <row r="7" spans="1:5" ht="14.25">
      <c r="A7" s="88" t="s">
        <v>79</v>
      </c>
      <c r="B7" s="13"/>
      <c r="C7" s="13" t="s">
        <v>101</v>
      </c>
      <c r="D7" s="69">
        <f>B7*100/(1+B77/750)</f>
        <v>0</v>
      </c>
      <c r="E7" s="16"/>
    </row>
    <row r="8" spans="1:5" ht="25.5">
      <c r="A8" s="88" t="s">
        <v>80</v>
      </c>
      <c r="B8" s="13"/>
      <c r="C8" s="13" t="s">
        <v>101</v>
      </c>
      <c r="D8" s="69">
        <f>B8*100/(1+B77/250)</f>
        <v>0</v>
      </c>
      <c r="E8" s="16"/>
    </row>
    <row r="9" spans="1:5" ht="14.25">
      <c r="A9" s="88" t="s">
        <v>81</v>
      </c>
      <c r="B9" s="13"/>
      <c r="C9" s="13" t="s">
        <v>101</v>
      </c>
      <c r="D9" s="69">
        <f>(B9+B8)/B76*100</f>
        <v>0</v>
      </c>
      <c r="E9" s="16"/>
    </row>
    <row r="10" spans="1:5" ht="16.5" customHeight="1">
      <c r="A10" s="88" t="s">
        <v>82</v>
      </c>
      <c r="B10" s="13"/>
      <c r="C10" s="13" t="s">
        <v>101</v>
      </c>
      <c r="D10" s="69">
        <f>B10*100/3</f>
        <v>0</v>
      </c>
      <c r="E10" s="16"/>
    </row>
    <row r="11" spans="1:5" ht="16.5" customHeight="1">
      <c r="A11" s="88" t="s">
        <v>209</v>
      </c>
      <c r="B11" s="39"/>
      <c r="C11" s="13" t="s">
        <v>101</v>
      </c>
      <c r="D11" s="69" t="e">
        <f>19/B11*100</f>
        <v>#DIV/0!</v>
      </c>
      <c r="E11" s="16"/>
    </row>
    <row r="12" spans="1:5" ht="14.25">
      <c r="A12" s="88" t="s">
        <v>206</v>
      </c>
      <c r="B12" s="39"/>
      <c r="C12" s="13" t="s">
        <v>101</v>
      </c>
      <c r="D12" s="69"/>
      <c r="E12" s="16"/>
    </row>
    <row r="13" spans="1:5" ht="14.25">
      <c r="A13" s="88" t="s">
        <v>207</v>
      </c>
      <c r="B13" s="13"/>
      <c r="C13" s="13" t="s">
        <v>101</v>
      </c>
      <c r="D13" s="69" t="e">
        <f>B13*100/(0.5+B77/B11)</f>
        <v>#DIV/0!</v>
      </c>
      <c r="E13" s="16"/>
    </row>
    <row r="14" spans="1:5" ht="14.25">
      <c r="A14" s="88" t="s">
        <v>96</v>
      </c>
      <c r="B14" s="13"/>
      <c r="C14" s="13" t="s">
        <v>101</v>
      </c>
      <c r="D14" s="69">
        <f>B14/B76*100</f>
        <v>0</v>
      </c>
      <c r="E14" s="16"/>
    </row>
    <row r="15" spans="1:5" ht="14.25">
      <c r="A15" s="88" t="s">
        <v>97</v>
      </c>
      <c r="B15" s="13"/>
      <c r="C15" s="13" t="s">
        <v>101</v>
      </c>
      <c r="D15" s="69">
        <f>B15/(B76+3)*100</f>
        <v>0</v>
      </c>
      <c r="E15" s="16"/>
    </row>
    <row r="16" spans="1:5" ht="14.25">
      <c r="A16" s="88" t="s">
        <v>205</v>
      </c>
      <c r="B16" s="13"/>
      <c r="C16" s="13" t="s">
        <v>101</v>
      </c>
      <c r="D16" s="69">
        <f>B16/2*100</f>
        <v>0</v>
      </c>
      <c r="E16" s="16"/>
    </row>
    <row r="17" spans="1:5" ht="15">
      <c r="A17" s="87" t="s">
        <v>138</v>
      </c>
      <c r="B17" s="20"/>
      <c r="C17" s="20"/>
      <c r="D17" s="68">
        <f>SUM(D18:D21)/4</f>
        <v>0</v>
      </c>
      <c r="E17" s="37"/>
    </row>
    <row r="18" spans="1:5" ht="25.5">
      <c r="A18" s="89" t="s">
        <v>83</v>
      </c>
      <c r="B18" s="13"/>
      <c r="C18" s="13" t="s">
        <v>102</v>
      </c>
      <c r="D18" s="69">
        <f>B18</f>
        <v>0</v>
      </c>
      <c r="E18" s="16"/>
    </row>
    <row r="19" spans="1:5" ht="25.5">
      <c r="A19" s="89" t="s">
        <v>84</v>
      </c>
      <c r="B19" s="13"/>
      <c r="C19" s="13" t="s">
        <v>101</v>
      </c>
      <c r="D19" s="69">
        <f>B19/20*100</f>
        <v>0</v>
      </c>
      <c r="E19" s="16"/>
    </row>
    <row r="20" spans="1:5" ht="38.25">
      <c r="A20" s="89" t="s">
        <v>85</v>
      </c>
      <c r="B20" s="13"/>
      <c r="C20" s="13" t="s">
        <v>102</v>
      </c>
      <c r="D20" s="69">
        <f>B20</f>
        <v>0</v>
      </c>
      <c r="E20" s="16"/>
    </row>
    <row r="21" spans="1:5" ht="25.5">
      <c r="A21" s="89" t="s">
        <v>86</v>
      </c>
      <c r="B21" s="13"/>
      <c r="C21" s="13" t="s">
        <v>102</v>
      </c>
      <c r="D21" s="69">
        <f>B21</f>
        <v>0</v>
      </c>
      <c r="E21" s="16"/>
    </row>
    <row r="22" spans="1:5" ht="15">
      <c r="A22" s="90" t="s">
        <v>99</v>
      </c>
      <c r="B22" s="20"/>
      <c r="C22" s="20"/>
      <c r="D22" s="68">
        <f>SUM(D23:D24)/2</f>
        <v>0</v>
      </c>
      <c r="E22" s="37"/>
    </row>
    <row r="23" spans="1:5" ht="14.25">
      <c r="A23" s="89" t="s">
        <v>98</v>
      </c>
      <c r="B23" s="13"/>
      <c r="C23" s="13" t="s">
        <v>94</v>
      </c>
      <c r="D23" s="69">
        <f>B23*100</f>
        <v>0</v>
      </c>
      <c r="E23" s="16"/>
    </row>
    <row r="24" spans="1:5" ht="14.25">
      <c r="A24" s="89" t="s">
        <v>134</v>
      </c>
      <c r="B24" s="13"/>
      <c r="C24" s="13" t="s">
        <v>94</v>
      </c>
      <c r="D24" s="69">
        <f>B24*100</f>
        <v>0</v>
      </c>
      <c r="E24" s="16"/>
    </row>
    <row r="25" spans="1:5" ht="15">
      <c r="A25" s="90" t="s">
        <v>103</v>
      </c>
      <c r="B25" s="20"/>
      <c r="C25" s="20"/>
      <c r="D25" s="68">
        <f>SUM(D26:D33)/8</f>
        <v>0</v>
      </c>
      <c r="E25" s="37"/>
    </row>
    <row r="26" spans="1:5" ht="14.25">
      <c r="A26" s="89" t="s">
        <v>104</v>
      </c>
      <c r="B26" s="13"/>
      <c r="C26" s="13" t="s">
        <v>94</v>
      </c>
      <c r="D26" s="69">
        <f>B26*100</f>
        <v>0</v>
      </c>
      <c r="E26" s="16"/>
    </row>
    <row r="27" spans="1:5" ht="14.25">
      <c r="A27" s="89" t="s">
        <v>107</v>
      </c>
      <c r="B27" s="13"/>
      <c r="C27" s="13" t="s">
        <v>94</v>
      </c>
      <c r="D27" s="69">
        <f>B27*100</f>
        <v>0</v>
      </c>
      <c r="E27" s="16"/>
    </row>
    <row r="28" spans="1:5" ht="14.25">
      <c r="A28" s="89" t="s">
        <v>106</v>
      </c>
      <c r="B28" s="13"/>
      <c r="C28" s="13" t="s">
        <v>94</v>
      </c>
      <c r="D28" s="69">
        <f>B28*100</f>
        <v>0</v>
      </c>
      <c r="E28" s="16"/>
    </row>
    <row r="29" spans="1:5" ht="14.25">
      <c r="A29" s="89" t="s">
        <v>105</v>
      </c>
      <c r="B29" s="13"/>
      <c r="C29" s="13" t="s">
        <v>94</v>
      </c>
      <c r="D29" s="69">
        <f>B29*100</f>
        <v>0</v>
      </c>
      <c r="E29" s="16"/>
    </row>
    <row r="30" spans="1:5" ht="14.25">
      <c r="A30" s="89" t="s">
        <v>72</v>
      </c>
      <c r="B30" s="13"/>
      <c r="C30" s="13" t="s">
        <v>94</v>
      </c>
      <c r="D30" s="69">
        <f>B30*100</f>
        <v>0</v>
      </c>
      <c r="E30" s="16"/>
    </row>
    <row r="31" spans="1:5" ht="25.5">
      <c r="A31" s="89" t="s">
        <v>87</v>
      </c>
      <c r="B31" s="13"/>
      <c r="C31" s="13" t="s">
        <v>102</v>
      </c>
      <c r="D31" s="69">
        <f>B31</f>
        <v>0</v>
      </c>
      <c r="E31" s="16"/>
    </row>
    <row r="32" spans="1:5" ht="14.25">
      <c r="A32" s="89" t="s">
        <v>88</v>
      </c>
      <c r="B32" s="13"/>
      <c r="C32" s="13" t="s">
        <v>102</v>
      </c>
      <c r="D32" s="69">
        <f>B32</f>
        <v>0</v>
      </c>
      <c r="E32" s="16"/>
    </row>
    <row r="33" spans="1:5" ht="30" customHeight="1" thickBot="1">
      <c r="A33" s="91" t="s">
        <v>212</v>
      </c>
      <c r="B33" s="15"/>
      <c r="C33" s="15" t="s">
        <v>94</v>
      </c>
      <c r="D33" s="71">
        <f>B33*100</f>
        <v>0</v>
      </c>
      <c r="E33" s="18"/>
    </row>
    <row r="34" spans="1:5" ht="15">
      <c r="A34" s="10" t="s">
        <v>222</v>
      </c>
      <c r="B34" s="10"/>
      <c r="C34" s="10"/>
      <c r="D34" s="75">
        <f>SUM(D35,D40,D45)/3</f>
        <v>0</v>
      </c>
      <c r="E34" s="11"/>
    </row>
    <row r="35" spans="1:5" ht="25.5">
      <c r="A35" s="90" t="s">
        <v>113</v>
      </c>
      <c r="B35" s="20"/>
      <c r="C35" s="20"/>
      <c r="D35" s="68">
        <f>SUM(D36:D39)/4</f>
        <v>0</v>
      </c>
      <c r="E35" s="37"/>
    </row>
    <row r="36" spans="1:5" ht="14.25">
      <c r="A36" s="89" t="s">
        <v>112</v>
      </c>
      <c r="B36" s="13"/>
      <c r="C36" s="13" t="s">
        <v>102</v>
      </c>
      <c r="D36" s="69">
        <f>B36</f>
        <v>0</v>
      </c>
      <c r="E36" s="16"/>
    </row>
    <row r="37" spans="1:5" ht="14.25">
      <c r="A37" s="89" t="s">
        <v>111</v>
      </c>
      <c r="B37" s="13"/>
      <c r="C37" s="13" t="s">
        <v>102</v>
      </c>
      <c r="D37" s="69">
        <f>B37</f>
        <v>0</v>
      </c>
      <c r="E37" s="16"/>
    </row>
    <row r="38" spans="1:5" ht="14.25">
      <c r="A38" s="89" t="s">
        <v>110</v>
      </c>
      <c r="B38" s="13"/>
      <c r="C38" s="13" t="s">
        <v>102</v>
      </c>
      <c r="D38" s="69">
        <f>B38</f>
        <v>0</v>
      </c>
      <c r="E38" s="16"/>
    </row>
    <row r="39" spans="1:5" ht="14.25">
      <c r="A39" s="89" t="s">
        <v>109</v>
      </c>
      <c r="B39" s="13"/>
      <c r="C39" s="13" t="s">
        <v>102</v>
      </c>
      <c r="D39" s="69">
        <f>B39</f>
        <v>0</v>
      </c>
      <c r="E39" s="16"/>
    </row>
    <row r="40" spans="1:5" ht="15">
      <c r="A40" s="90" t="s">
        <v>114</v>
      </c>
      <c r="B40" s="20"/>
      <c r="C40" s="20"/>
      <c r="D40" s="68">
        <f>SUM(D41:D44)/4</f>
        <v>0</v>
      </c>
      <c r="E40" s="37"/>
    </row>
    <row r="41" spans="1:5" ht="29.25" customHeight="1">
      <c r="A41" s="89" t="s">
        <v>100</v>
      </c>
      <c r="B41" s="13"/>
      <c r="C41" s="13" t="s">
        <v>94</v>
      </c>
      <c r="D41" s="69">
        <f>B41*100</f>
        <v>0</v>
      </c>
      <c r="E41" s="16"/>
    </row>
    <row r="42" spans="1:5" ht="14.25">
      <c r="A42" s="89" t="s">
        <v>115</v>
      </c>
      <c r="B42" s="69"/>
      <c r="C42" s="13" t="s">
        <v>213</v>
      </c>
      <c r="D42" s="69">
        <f>IF(B42,((2/(1+B42))*100),0)</f>
        <v>0</v>
      </c>
      <c r="E42" s="16"/>
    </row>
    <row r="43" spans="1:5" ht="17.25" customHeight="1">
      <c r="A43" s="89" t="s">
        <v>116</v>
      </c>
      <c r="B43" s="13"/>
      <c r="C43" s="13" t="s">
        <v>102</v>
      </c>
      <c r="D43" s="69">
        <f>B43*2</f>
        <v>0</v>
      </c>
      <c r="E43" s="16"/>
    </row>
    <row r="44" spans="1:5" ht="25.5">
      <c r="A44" s="89" t="s">
        <v>117</v>
      </c>
      <c r="B44" s="13"/>
      <c r="C44" s="13" t="s">
        <v>94</v>
      </c>
      <c r="D44" s="69">
        <f>B44*100</f>
        <v>0</v>
      </c>
      <c r="E44" s="16"/>
    </row>
    <row r="45" spans="1:5" ht="15">
      <c r="A45" s="90" t="s">
        <v>118</v>
      </c>
      <c r="B45" s="20"/>
      <c r="C45" s="20"/>
      <c r="D45" s="68">
        <f>SUM(D46:D49)/4</f>
        <v>0</v>
      </c>
      <c r="E45" s="37"/>
    </row>
    <row r="46" spans="1:5" ht="14.25">
      <c r="A46" s="89" t="s">
        <v>119</v>
      </c>
      <c r="B46" s="13"/>
      <c r="C46" s="13" t="s">
        <v>94</v>
      </c>
      <c r="D46" s="69">
        <f>B46*100</f>
        <v>0</v>
      </c>
      <c r="E46" s="16"/>
    </row>
    <row r="47" spans="1:5" ht="14.25">
      <c r="A47" s="89" t="s">
        <v>120</v>
      </c>
      <c r="B47" s="13"/>
      <c r="C47" s="13" t="s">
        <v>94</v>
      </c>
      <c r="D47" s="69">
        <f>B47*100</f>
        <v>0</v>
      </c>
      <c r="E47" s="16"/>
    </row>
    <row r="48" spans="1:5" ht="14.25">
      <c r="A48" s="89" t="s">
        <v>108</v>
      </c>
      <c r="B48" s="13"/>
      <c r="C48" s="13" t="s">
        <v>94</v>
      </c>
      <c r="D48" s="69">
        <f>B48*100</f>
        <v>0</v>
      </c>
      <c r="E48" s="16"/>
    </row>
    <row r="49" spans="1:5" ht="26.25" thickBot="1">
      <c r="A49" s="91" t="s">
        <v>135</v>
      </c>
      <c r="B49" s="15"/>
      <c r="C49" s="15" t="s">
        <v>102</v>
      </c>
      <c r="D49" s="71">
        <f>B49*5</f>
        <v>0</v>
      </c>
      <c r="E49" s="18"/>
    </row>
    <row r="50" spans="1:5" ht="15">
      <c r="A50" s="48" t="s">
        <v>223</v>
      </c>
      <c r="B50" s="48"/>
      <c r="C50" s="48"/>
      <c r="D50" s="77">
        <f>SUM(D51:D62)/10</f>
        <v>0</v>
      </c>
      <c r="E50" s="78"/>
    </row>
    <row r="51" spans="1:5" ht="25.5">
      <c r="A51" s="89" t="s">
        <v>89</v>
      </c>
      <c r="B51" s="13"/>
      <c r="C51" s="13" t="s">
        <v>94</v>
      </c>
      <c r="D51" s="69">
        <f>B51*100</f>
        <v>0</v>
      </c>
      <c r="E51" s="16"/>
    </row>
    <row r="52" spans="1:5" ht="14.25">
      <c r="A52" s="89" t="s">
        <v>73</v>
      </c>
      <c r="B52" s="13"/>
      <c r="C52" s="13" t="s">
        <v>94</v>
      </c>
      <c r="D52" s="69">
        <f>B52*100</f>
        <v>0</v>
      </c>
      <c r="E52" s="16"/>
    </row>
    <row r="53" spans="1:5" ht="25.5">
      <c r="A53" s="89" t="s">
        <v>121</v>
      </c>
      <c r="B53" s="13"/>
      <c r="C53" s="13" t="s">
        <v>94</v>
      </c>
      <c r="D53" s="69">
        <f>B53*100</f>
        <v>0</v>
      </c>
      <c r="E53" s="16"/>
    </row>
    <row r="54" spans="1:5" ht="25.5">
      <c r="A54" s="89" t="s">
        <v>122</v>
      </c>
      <c r="B54" s="13"/>
      <c r="C54" s="20"/>
      <c r="D54" s="69"/>
      <c r="E54" s="16"/>
    </row>
    <row r="55" spans="1:5" ht="14.25">
      <c r="A55" s="89" t="s">
        <v>124</v>
      </c>
      <c r="B55" s="13"/>
      <c r="C55" s="13" t="s">
        <v>215</v>
      </c>
      <c r="D55" s="69"/>
      <c r="E55" s="16"/>
    </row>
    <row r="56" spans="1:5" ht="14.25">
      <c r="A56" s="89" t="s">
        <v>123</v>
      </c>
      <c r="B56" s="13"/>
      <c r="C56" s="13" t="s">
        <v>101</v>
      </c>
      <c r="D56" s="69">
        <f>B56/10*100</f>
        <v>0</v>
      </c>
      <c r="E56" s="16"/>
    </row>
    <row r="57" spans="1:5" ht="25.5">
      <c r="A57" s="89" t="s">
        <v>90</v>
      </c>
      <c r="B57" s="13"/>
      <c r="C57" s="13" t="s">
        <v>102</v>
      </c>
      <c r="D57" s="69">
        <f>B57</f>
        <v>0</v>
      </c>
      <c r="E57" s="16"/>
    </row>
    <row r="58" spans="1:5" ht="14.25">
      <c r="A58" s="89" t="s">
        <v>91</v>
      </c>
      <c r="B58" s="13"/>
      <c r="C58" s="13" t="s">
        <v>102</v>
      </c>
      <c r="D58" s="69">
        <f>B58</f>
        <v>0</v>
      </c>
      <c r="E58" s="16"/>
    </row>
    <row r="59" spans="1:5" ht="25.5">
      <c r="A59" s="89" t="s">
        <v>214</v>
      </c>
      <c r="B59" s="13"/>
      <c r="C59" s="13" t="s">
        <v>101</v>
      </c>
      <c r="D59" s="69">
        <f>B59/B78*100</f>
        <v>0</v>
      </c>
      <c r="E59" s="16"/>
    </row>
    <row r="60" spans="1:5" ht="14.25">
      <c r="A60" s="89" t="s">
        <v>92</v>
      </c>
      <c r="B60" s="13"/>
      <c r="C60" s="13" t="s">
        <v>102</v>
      </c>
      <c r="D60" s="69">
        <f>B60</f>
        <v>0</v>
      </c>
      <c r="E60" s="16"/>
    </row>
    <row r="61" spans="1:5" ht="14.25">
      <c r="A61" s="89" t="s">
        <v>93</v>
      </c>
      <c r="B61" s="13"/>
      <c r="C61" s="13" t="s">
        <v>102</v>
      </c>
      <c r="D61" s="69">
        <f>B61</f>
        <v>0</v>
      </c>
      <c r="E61" s="16"/>
    </row>
    <row r="62" spans="1:5" ht="15" thickBot="1">
      <c r="A62" s="92" t="s">
        <v>234</v>
      </c>
      <c r="B62" s="14"/>
      <c r="C62" s="14" t="s">
        <v>102</v>
      </c>
      <c r="D62" s="70">
        <f>B62</f>
        <v>0</v>
      </c>
      <c r="E62" s="17"/>
    </row>
    <row r="63" spans="1:5" ht="27.75">
      <c r="A63" s="93" t="s">
        <v>224</v>
      </c>
      <c r="B63" s="74"/>
      <c r="C63" s="74"/>
      <c r="D63" s="75">
        <f>SUM(D64,D71,D72,D73)/4</f>
        <v>0</v>
      </c>
      <c r="E63" s="76"/>
    </row>
    <row r="64" spans="1:5" ht="25.5">
      <c r="A64" s="94" t="s">
        <v>75</v>
      </c>
      <c r="B64" s="20"/>
      <c r="C64" s="20"/>
      <c r="D64" s="68">
        <f>SUM(D65:D70)/6</f>
        <v>0</v>
      </c>
      <c r="E64" s="37"/>
    </row>
    <row r="65" spans="1:5" ht="14.25">
      <c r="A65" s="89" t="s">
        <v>128</v>
      </c>
      <c r="B65" s="13"/>
      <c r="C65" s="13" t="s">
        <v>102</v>
      </c>
      <c r="D65" s="69">
        <f aca="true" t="shared" si="0" ref="D65:D70">B65</f>
        <v>0</v>
      </c>
      <c r="E65" s="16"/>
    </row>
    <row r="66" spans="1:5" ht="14.25">
      <c r="A66" s="89" t="s">
        <v>129</v>
      </c>
      <c r="B66" s="13"/>
      <c r="C66" s="13" t="s">
        <v>102</v>
      </c>
      <c r="D66" s="69">
        <f t="shared" si="0"/>
        <v>0</v>
      </c>
      <c r="E66" s="16"/>
    </row>
    <row r="67" spans="1:5" ht="14.25">
      <c r="A67" s="89" t="s">
        <v>130</v>
      </c>
      <c r="B67" s="13"/>
      <c r="C67" s="14" t="s">
        <v>102</v>
      </c>
      <c r="D67" s="69">
        <f t="shared" si="0"/>
        <v>0</v>
      </c>
      <c r="E67" s="16"/>
    </row>
    <row r="68" spans="1:5" ht="14.25">
      <c r="A68" s="89" t="s">
        <v>131</v>
      </c>
      <c r="B68" s="13"/>
      <c r="C68" s="13" t="s">
        <v>102</v>
      </c>
      <c r="D68" s="69">
        <f t="shared" si="0"/>
        <v>0</v>
      </c>
      <c r="E68" s="16"/>
    </row>
    <row r="69" spans="1:5" ht="14.25">
      <c r="A69" s="89" t="s">
        <v>133</v>
      </c>
      <c r="B69" s="13"/>
      <c r="C69" s="13" t="s">
        <v>102</v>
      </c>
      <c r="D69" s="69">
        <f t="shared" si="0"/>
        <v>0</v>
      </c>
      <c r="E69" s="16"/>
    </row>
    <row r="70" spans="1:5" ht="14.25">
      <c r="A70" s="89" t="s">
        <v>132</v>
      </c>
      <c r="B70" s="13"/>
      <c r="C70" s="14" t="s">
        <v>102</v>
      </c>
      <c r="D70" s="69">
        <f t="shared" si="0"/>
        <v>0</v>
      </c>
      <c r="E70" s="16"/>
    </row>
    <row r="71" spans="1:5" ht="14.25">
      <c r="A71" s="89" t="s">
        <v>74</v>
      </c>
      <c r="B71" s="13"/>
      <c r="C71" s="13" t="s">
        <v>94</v>
      </c>
      <c r="D71" s="69">
        <f>B71*100</f>
        <v>0</v>
      </c>
      <c r="E71" s="16"/>
    </row>
    <row r="72" spans="1:5" ht="14.25">
      <c r="A72" s="89" t="s">
        <v>125</v>
      </c>
      <c r="B72" s="13"/>
      <c r="C72" s="13" t="s">
        <v>94</v>
      </c>
      <c r="D72" s="69">
        <f>B72*100</f>
        <v>0</v>
      </c>
      <c r="E72" s="16" t="s">
        <v>126</v>
      </c>
    </row>
    <row r="73" spans="1:5" ht="26.25" thickBot="1">
      <c r="A73" s="91" t="s">
        <v>76</v>
      </c>
      <c r="B73" s="15"/>
      <c r="C73" s="15" t="s">
        <v>94</v>
      </c>
      <c r="D73" s="71">
        <f>B73*100</f>
        <v>0</v>
      </c>
      <c r="E73" s="18"/>
    </row>
    <row r="74" spans="1:4" ht="35.25" customHeight="1">
      <c r="A74" s="28" t="s">
        <v>136</v>
      </c>
      <c r="B74" s="96" t="s">
        <v>137</v>
      </c>
      <c r="C74" s="96"/>
      <c r="D74" s="72" t="e">
        <f>SUM(D3,D34,D50,D63)/4</f>
        <v>#DIV/0!</v>
      </c>
    </row>
    <row r="75" spans="1:5" ht="15.75" thickBot="1">
      <c r="A75" s="85" t="s">
        <v>230</v>
      </c>
      <c r="D75" s="29"/>
      <c r="E75" s="29"/>
    </row>
    <row r="76" spans="1:5" ht="14.25">
      <c r="A76" s="24" t="s">
        <v>208</v>
      </c>
      <c r="B76" s="25">
        <v>1</v>
      </c>
      <c r="C76" s="26" t="s">
        <v>101</v>
      </c>
      <c r="D76" s="95" t="s">
        <v>228</v>
      </c>
      <c r="E76" s="30"/>
    </row>
    <row r="77" spans="1:5" ht="14.25">
      <c r="A77" s="65" t="s">
        <v>231</v>
      </c>
      <c r="B77" s="66">
        <v>100</v>
      </c>
      <c r="C77" s="67" t="s">
        <v>233</v>
      </c>
      <c r="D77" s="95" t="s">
        <v>226</v>
      </c>
      <c r="E77" s="30"/>
    </row>
    <row r="78" spans="1:5" ht="15" thickBot="1">
      <c r="A78" s="27" t="s">
        <v>232</v>
      </c>
      <c r="B78" s="15">
        <v>10</v>
      </c>
      <c r="C78" s="18" t="s">
        <v>233</v>
      </c>
      <c r="D78" s="95" t="s">
        <v>227</v>
      </c>
      <c r="E78" s="30"/>
    </row>
    <row r="79" spans="4:5" ht="14.25">
      <c r="D79" s="29"/>
      <c r="E79" s="29"/>
    </row>
    <row r="80" spans="4:5" ht="14.25">
      <c r="D80" s="29"/>
      <c r="E80" s="29"/>
    </row>
    <row r="81" spans="4:5" ht="14.25">
      <c r="D81" s="29"/>
      <c r="E81" s="29"/>
    </row>
  </sheetData>
  <mergeCells count="2">
    <mergeCell ref="B74:C74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Zen</cp:lastModifiedBy>
  <dcterms:created xsi:type="dcterms:W3CDTF">1996-10-08T23:32:33Z</dcterms:created>
  <dcterms:modified xsi:type="dcterms:W3CDTF">2012-11-01T12:38:58Z</dcterms:modified>
  <cp:category/>
  <cp:version/>
  <cp:contentType/>
  <cp:contentStatus/>
</cp:coreProperties>
</file>